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2"/>
  </bookViews>
  <sheets>
    <sheet name="HF J-Pole" sheetId="7" r:id="rId1"/>
    <sheet name="50-470MHz" sheetId="6" r:id="rId2"/>
    <sheet name="2m&amp;70cm Twin Lead" sheetId="8" r:id="rId3"/>
    <sheet name="10-17m" sheetId="5" r:id="rId4"/>
    <sheet name="10m" sheetId="2" r:id="rId5"/>
    <sheet name="6m Stack" sheetId="3" r:id="rId6"/>
    <sheet name="2m Stack" sheetId="4" r:id="rId7"/>
  </sheets>
  <definedNames>
    <definedName name="_xlnm.Extract" localSheetId="3">'10-17m'!$D$3</definedName>
    <definedName name="_xlnm.Extract" localSheetId="6">'2m Stack'!#REF!</definedName>
    <definedName name="_xlnm.Extract" localSheetId="1">'50-470MHz'!$D$3</definedName>
    <definedName name="_xlnm.Extract" localSheetId="5">'6m Stack'!#REF!</definedName>
    <definedName name="_xlnm.Extract" localSheetId="0">'HF J-Pole'!#REF!</definedName>
    <definedName name="_xlnm.Extract">'10m'!$D$3</definedName>
    <definedName name="HTML_CodePage" hidden="1">1252</definedName>
    <definedName name="HTML_Control" localSheetId="2" hidden="1">{"'Sheet1'!$T$28"}</definedName>
    <definedName name="HTML_Control" hidden="1">{"'Sheet1'!$T$28"}</definedName>
    <definedName name="HTML_Description" hidden="1">""</definedName>
    <definedName name="HTML_Email" hidden="1">""</definedName>
    <definedName name="HTML_Header" hidden="1">"Sheet1"</definedName>
    <definedName name="HTML_LastUpdate" hidden="1">"11/14/97"</definedName>
    <definedName name="HTML_LineAfter" hidden="1">FALSE</definedName>
    <definedName name="HTML_LineBefore" hidden="1">FALSE</definedName>
    <definedName name="HTML_Name" hidden="1">"Wally Lau"</definedName>
    <definedName name="HTML_OBDlg2" hidden="1">TRUE</definedName>
    <definedName name="HTML_OBDlg4" hidden="1">TRUE</definedName>
    <definedName name="HTML_OS" hidden="1">0</definedName>
    <definedName name="HTML_PathFile" hidden="1">"A:\MyHTML.htm"</definedName>
    <definedName name="HTML_Title" hidden="1">"colinear antenna"</definedName>
    <definedName name="_xlnm.Print_Area" localSheetId="3">'10-17m'!$B$1:$K$43</definedName>
    <definedName name="_xlnm.Print_Area" localSheetId="4">'10m'!$B$1:$K$43</definedName>
    <definedName name="_xlnm.Print_Area" localSheetId="6">'2m Stack'!$B$1:$K$56</definedName>
    <definedName name="_xlnm.Print_Area" localSheetId="1">'50-470MHz'!$B$1:$K$43</definedName>
    <definedName name="_xlnm.Print_Area" localSheetId="5">'6m Stack'!$B$1:$K$56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9" i="8" l="1"/>
  <c r="AC9" i="8"/>
  <c r="T11" i="8"/>
  <c r="AC11" i="8"/>
  <c r="AC17" i="8" s="1"/>
  <c r="G21" i="8" s="1"/>
  <c r="T14" i="8"/>
  <c r="AC14" i="8"/>
  <c r="C12" i="8" s="1"/>
  <c r="T15" i="8"/>
  <c r="AC15" i="8"/>
  <c r="C8" i="8" s="1"/>
  <c r="T17" i="8"/>
  <c r="T18" i="8"/>
  <c r="AC18" i="8" l="1"/>
  <c r="G14" i="8" s="1"/>
  <c r="E7" i="7"/>
  <c r="F7" i="7" s="1"/>
  <c r="H7" i="7"/>
  <c r="I7" i="7" s="1"/>
  <c r="H15" i="7"/>
  <c r="I15" i="7" s="1"/>
  <c r="G29" i="7"/>
  <c r="AC21" i="8" l="1"/>
  <c r="C14" i="8"/>
  <c r="C17" i="8"/>
  <c r="H19" i="7"/>
  <c r="I19" i="7" s="1"/>
  <c r="H17" i="7"/>
  <c r="I17" i="7" s="1"/>
  <c r="H14" i="7"/>
  <c r="I14" i="7" s="1"/>
  <c r="E12" i="7"/>
  <c r="E9" i="7" s="1"/>
  <c r="F9" i="7" s="1"/>
  <c r="E11" i="7"/>
  <c r="H18" i="7"/>
  <c r="I18" i="7" s="1"/>
  <c r="H10" i="7"/>
  <c r="E10" i="7"/>
  <c r="F10" i="7" s="1"/>
  <c r="H33" i="7" s="1"/>
  <c r="H37" i="7" s="1"/>
  <c r="H16" i="7"/>
  <c r="I16" i="7" s="1"/>
  <c r="F12" i="7"/>
  <c r="E8" i="6"/>
  <c r="F8" i="6" s="1"/>
  <c r="H8" i="6"/>
  <c r="I8" i="6"/>
  <c r="E11" i="6"/>
  <c r="E9" i="6" s="1"/>
  <c r="F9" i="6" s="1"/>
  <c r="F11" i="6"/>
  <c r="H11" i="6"/>
  <c r="H12" i="6" s="1"/>
  <c r="I11" i="6"/>
  <c r="E12" i="6"/>
  <c r="F12" i="6" s="1"/>
  <c r="E13" i="6"/>
  <c r="E10" i="6" s="1"/>
  <c r="F10" i="6" s="1"/>
  <c r="F13" i="6"/>
  <c r="H15" i="6"/>
  <c r="I15" i="6" s="1"/>
  <c r="H16" i="6"/>
  <c r="I16" i="6"/>
  <c r="H17" i="6"/>
  <c r="I17" i="6"/>
  <c r="H18" i="6"/>
  <c r="I18" i="6"/>
  <c r="H19" i="6"/>
  <c r="I19" i="6" s="1"/>
  <c r="H20" i="6"/>
  <c r="I20" i="6"/>
  <c r="G30" i="6"/>
  <c r="H34" i="6"/>
  <c r="E8" i="5"/>
  <c r="F8" i="5"/>
  <c r="H8" i="5"/>
  <c r="H15" i="5" s="1"/>
  <c r="I15" i="5" s="1"/>
  <c r="I8" i="5"/>
  <c r="E11" i="5"/>
  <c r="E9" i="5" s="1"/>
  <c r="F9" i="5" s="1"/>
  <c r="F11" i="5"/>
  <c r="H11" i="5"/>
  <c r="H12" i="5" s="1"/>
  <c r="I11" i="5"/>
  <c r="E12" i="5"/>
  <c r="F12" i="5"/>
  <c r="E13" i="5"/>
  <c r="E10" i="5" s="1"/>
  <c r="F10" i="5" s="1"/>
  <c r="F13" i="5"/>
  <c r="H16" i="5"/>
  <c r="I16" i="5"/>
  <c r="H17" i="5"/>
  <c r="I17" i="5"/>
  <c r="H18" i="5"/>
  <c r="I18" i="5"/>
  <c r="H20" i="5"/>
  <c r="I20" i="5"/>
  <c r="G30" i="5"/>
  <c r="H34" i="5"/>
  <c r="E7" i="4"/>
  <c r="F7" i="4" s="1"/>
  <c r="H7" i="4"/>
  <c r="H10" i="4" s="1"/>
  <c r="I7" i="4"/>
  <c r="E10" i="4"/>
  <c r="E12" i="4"/>
  <c r="E9" i="4" s="1"/>
  <c r="F9" i="4" s="1"/>
  <c r="F12" i="4"/>
  <c r="H14" i="4"/>
  <c r="G30" i="4"/>
  <c r="E7" i="3"/>
  <c r="E10" i="3" s="1"/>
  <c r="H7" i="3"/>
  <c r="H10" i="3" s="1"/>
  <c r="H14" i="3"/>
  <c r="G30" i="3"/>
  <c r="H11" i="7" l="1"/>
  <c r="I10" i="7"/>
  <c r="F11" i="7"/>
  <c r="E8" i="7"/>
  <c r="F8" i="7" s="1"/>
  <c r="H11" i="3"/>
  <c r="I10" i="3"/>
  <c r="F10" i="3"/>
  <c r="I7" i="3"/>
  <c r="E11" i="3"/>
  <c r="F11" i="3" s="1"/>
  <c r="E12" i="3"/>
  <c r="F7" i="3"/>
  <c r="H11" i="4"/>
  <c r="I10" i="4"/>
  <c r="E8" i="4"/>
  <c r="F8" i="4" s="1"/>
  <c r="E11" i="4"/>
  <c r="F11" i="4" s="1"/>
  <c r="C35" i="4" s="1"/>
  <c r="F10" i="4"/>
  <c r="H13" i="6"/>
  <c r="I12" i="6"/>
  <c r="D38" i="6" s="1"/>
  <c r="H9" i="6"/>
  <c r="I9" i="6" s="1"/>
  <c r="I12" i="5"/>
  <c r="D38" i="5" s="1"/>
  <c r="H9" i="5"/>
  <c r="I9" i="5" s="1"/>
  <c r="H13" i="5"/>
  <c r="H19" i="5"/>
  <c r="I19" i="5" s="1"/>
  <c r="H12" i="4"/>
  <c r="H8" i="4"/>
  <c r="I8" i="4" s="1"/>
  <c r="I11" i="4"/>
  <c r="D24" i="4" s="1"/>
  <c r="J40" i="4"/>
  <c r="I33" i="4"/>
  <c r="B33" i="4"/>
  <c r="B39" i="4"/>
  <c r="I44" i="4"/>
  <c r="H8" i="3"/>
  <c r="I8" i="3" s="1"/>
  <c r="H12" i="3"/>
  <c r="I11" i="3"/>
  <c r="D24" i="3" s="1"/>
  <c r="B39" i="3"/>
  <c r="F44" i="3"/>
  <c r="H20" i="3"/>
  <c r="E8" i="2"/>
  <c r="F8" i="2"/>
  <c r="H8" i="2"/>
  <c r="H15" i="2" s="1"/>
  <c r="I15" i="2" s="1"/>
  <c r="I8" i="2"/>
  <c r="E9" i="2"/>
  <c r="F9" i="2"/>
  <c r="E11" i="2"/>
  <c r="F11" i="2"/>
  <c r="H11" i="2"/>
  <c r="H12" i="2" s="1"/>
  <c r="I11" i="2"/>
  <c r="E12" i="2"/>
  <c r="F12" i="2"/>
  <c r="E13" i="2"/>
  <c r="E10" i="2" s="1"/>
  <c r="F10" i="2" s="1"/>
  <c r="F13" i="2"/>
  <c r="H16" i="2"/>
  <c r="I16" i="2"/>
  <c r="H17" i="2"/>
  <c r="I17" i="2"/>
  <c r="H18" i="2"/>
  <c r="I18" i="2"/>
  <c r="H20" i="2"/>
  <c r="I20" i="2"/>
  <c r="G30" i="2"/>
  <c r="H34" i="2"/>
  <c r="I11" i="7" l="1"/>
  <c r="D37" i="7" s="1"/>
  <c r="H8" i="7"/>
  <c r="I8" i="7" s="1"/>
  <c r="H12" i="7"/>
  <c r="G40" i="3"/>
  <c r="C35" i="3"/>
  <c r="G35" i="3"/>
  <c r="J40" i="3"/>
  <c r="J35" i="3"/>
  <c r="I44" i="3"/>
  <c r="F33" i="3"/>
  <c r="I39" i="3"/>
  <c r="F39" i="3"/>
  <c r="E8" i="3"/>
  <c r="F8" i="3" s="1"/>
  <c r="E9" i="3"/>
  <c r="F9" i="3" s="1"/>
  <c r="F12" i="3"/>
  <c r="H20" i="4"/>
  <c r="F33" i="4"/>
  <c r="F39" i="4"/>
  <c r="I39" i="4"/>
  <c r="G35" i="4"/>
  <c r="G40" i="4"/>
  <c r="J35" i="4"/>
  <c r="F44" i="4"/>
  <c r="K42" i="6"/>
  <c r="C42" i="6"/>
  <c r="I13" i="6"/>
  <c r="H10" i="6"/>
  <c r="I10" i="6" s="1"/>
  <c r="H10" i="5"/>
  <c r="I10" i="5" s="1"/>
  <c r="I13" i="5"/>
  <c r="K42" i="5"/>
  <c r="C42" i="5"/>
  <c r="I12" i="4"/>
  <c r="H9" i="4"/>
  <c r="I9" i="4" s="1"/>
  <c r="I47" i="4"/>
  <c r="B42" i="4"/>
  <c r="F47" i="4"/>
  <c r="C28" i="4"/>
  <c r="K28" i="4"/>
  <c r="K28" i="3"/>
  <c r="B42" i="3"/>
  <c r="C28" i="3"/>
  <c r="I47" i="3"/>
  <c r="F47" i="3"/>
  <c r="H9" i="3"/>
  <c r="I9" i="3" s="1"/>
  <c r="I12" i="3"/>
  <c r="I12" i="2"/>
  <c r="D38" i="2" s="1"/>
  <c r="H9" i="2"/>
  <c r="I9" i="2" s="1"/>
  <c r="H13" i="2"/>
  <c r="H19" i="2"/>
  <c r="I19" i="2" s="1"/>
  <c r="H9" i="7" l="1"/>
  <c r="I9" i="7" s="1"/>
  <c r="I12" i="7"/>
  <c r="C41" i="7"/>
  <c r="D38" i="7"/>
  <c r="B33" i="3"/>
  <c r="I33" i="3"/>
  <c r="H10" i="2"/>
  <c r="I10" i="2" s="1"/>
  <c r="I13" i="2"/>
  <c r="K42" i="2"/>
  <c r="C42" i="2"/>
</calcChain>
</file>

<file path=xl/sharedStrings.xml><?xml version="1.0" encoding="utf-8"?>
<sst xmlns="http://schemas.openxmlformats.org/spreadsheetml/2006/main" count="514" uniqueCount="127">
  <si>
    <t>Note: (  Coax feed leads can be reversed on antenna.  A coax balum is not needed  )</t>
  </si>
  <si>
    <t>( velocity factor for this is .96% )    =</t>
  </si>
  <si>
    <t>inches from shorted end</t>
  </si>
  <si>
    <t>about</t>
  </si>
  <si>
    <t xml:space="preserve"> Quarter wavelength = 246/freq. *12* velocity</t>
  </si>
  <si>
    <t>Adj. for best SWR - Try</t>
  </si>
  <si>
    <t xml:space="preserve">Note: 1/4 wave Q section formula:   </t>
  </si>
  <si>
    <t xml:space="preserve"> </t>
  </si>
  <si>
    <t>1/2 EMT pipe</t>
  </si>
  <si>
    <t>1/4 wave</t>
  </si>
  <si>
    <t>End</t>
  </si>
  <si>
    <t>spacing between element</t>
  </si>
  <si>
    <t>to 1 3/4</t>
  </si>
  <si>
    <t xml:space="preserve">1 1/8 </t>
  </si>
  <si>
    <t>Shorted</t>
  </si>
  <si>
    <t>tapered smaller and smaller to top end</t>
  </si>
  <si>
    <t xml:space="preserve"> center line</t>
  </si>
  <si>
    <t>1 1/4 pipe</t>
  </si>
  <si>
    <t>Use a 1 1/4 ABS plastic Tee to 1/2" threaded plug for a standoff</t>
  </si>
  <si>
    <t>( any length )</t>
  </si>
  <si>
    <t>coax</t>
  </si>
  <si>
    <t>MHz</t>
  </si>
  <si>
    <t>for</t>
  </si>
  <si>
    <t>50 ohm</t>
  </si>
  <si>
    <t xml:space="preserve"> J antenna dimensions are in inches</t>
  </si>
  <si>
    <t>1/2 WAVE</t>
  </si>
  <si>
    <t>60%</t>
  </si>
  <si>
    <t>40%</t>
  </si>
  <si>
    <t>30%</t>
  </si>
  <si>
    <t>20%</t>
  </si>
  <si>
    <t>15%</t>
  </si>
  <si>
    <t>10%</t>
  </si>
  <si>
    <t>Element Spacing</t>
  </si>
  <si>
    <t>1/8 Wave</t>
  </si>
  <si>
    <t>1/4 Wave</t>
  </si>
  <si>
    <t>1/2 Wave</t>
  </si>
  <si>
    <t>5/8 Wave</t>
  </si>
  <si>
    <t>3/4 Wave</t>
  </si>
  <si>
    <t xml:space="preserve"> (press enter)</t>
  </si>
  <si>
    <t>Full Wave</t>
  </si>
  <si>
    <t>Mhz</t>
  </si>
  <si>
    <t>in inches</t>
  </si>
  <si>
    <t>in feet</t>
  </si>
  <si>
    <t xml:space="preserve"> in inches</t>
  </si>
  <si>
    <t xml:space="preserve"> in feet</t>
  </si>
  <si>
    <t xml:space="preserve">in box </t>
  </si>
  <si>
    <t>Wave Length in space</t>
  </si>
  <si>
    <t xml:space="preserve"> Element Length</t>
  </si>
  <si>
    <t xml:space="preserve"> Enter freq.</t>
  </si>
  <si>
    <t>1/4 wave Q Section</t>
  </si>
  <si>
    <t>1/2 wave el</t>
  </si>
  <si>
    <t xml:space="preserve">         1/4 wave Q Section</t>
  </si>
  <si>
    <t>"</t>
  </si>
  <si>
    <t>" 1/4 wave 1" spacing</t>
  </si>
  <si>
    <t xml:space="preserve"> 1/4 wave 1" spacing</t>
  </si>
  <si>
    <t>5/8 wave el</t>
  </si>
  <si>
    <t xml:space="preserve"> MHz</t>
  </si>
  <si>
    <t>Samples - stacked elements for</t>
  </si>
  <si>
    <t xml:space="preserve">      Note: 1/4 wave Q section formula:   </t>
  </si>
  <si>
    <t>50 ohms</t>
  </si>
  <si>
    <t xml:space="preserve"> any length </t>
  </si>
  <si>
    <t>( dimensions are in inches )</t>
  </si>
  <si>
    <t>1/2 WAVE J ANTENNA</t>
  </si>
  <si>
    <t>finished</t>
  </si>
  <si>
    <t>Hit Enter when</t>
  </si>
  <si>
    <t>Frequency</t>
  </si>
  <si>
    <t>Note: (  Coax feed leads can be reversed on antenna.  A coax balum is not needed for this voltage fed ant. )</t>
  </si>
  <si>
    <t>1/2 " OD   pipe ( 3/8 OD for 440 Mhz )</t>
  </si>
  <si>
    <t>1 1/8 to 1 3/4 spacing between elements</t>
  </si>
  <si>
    <t xml:space="preserve">Can be tapered smaller and smaller to top </t>
  </si>
  <si>
    <t>3/4 or 1/2"   pipe</t>
  </si>
  <si>
    <t>Use a 1/2 ABS plastic Tee &amp; 1/2" threaded plug for a standoff</t>
  </si>
  <si>
    <t>If needed;</t>
  </si>
  <si>
    <t xml:space="preserve"> J Antenna dimensions are in inches</t>
  </si>
  <si>
    <t>Enter</t>
  </si>
  <si>
    <t>Then press</t>
  </si>
  <si>
    <t>VHF-UHF J-Pole Antenna Design</t>
  </si>
  <si>
    <t>10m/17m J-Pole Antenna Design</t>
  </si>
  <si>
    <t>10m J-Pole Antenna Design</t>
  </si>
  <si>
    <t>6m Stacked J-Pole Antenna Design</t>
  </si>
  <si>
    <t>2m Stacked J-Pole Antenna Design</t>
  </si>
  <si>
    <t>feet</t>
  </si>
  <si>
    <t>or</t>
  </si>
  <si>
    <t>1/4 wave in inches</t>
  </si>
  <si>
    <t>Half Wave in inches</t>
  </si>
  <si>
    <t xml:space="preserve">down is OK. ) </t>
  </si>
  <si>
    <t xml:space="preserve">( anywhere from this point </t>
  </si>
  <si>
    <t>at the shorted end.</t>
  </si>
  <si>
    <t>1/2 WAVE all Wire J Antenna</t>
  </si>
  <si>
    <t>But, if you wish to ground it, ground it</t>
  </si>
  <si>
    <t>this Antenna dose not require a ground.</t>
  </si>
  <si>
    <t>Because of the 1/4 wave matching section</t>
  </si>
  <si>
    <t>.66%</t>
  </si>
  <si>
    <t>Insulated Latter Line</t>
  </si>
  <si>
    <t>.88%</t>
  </si>
  <si>
    <t>.92%</t>
  </si>
  <si>
    <t>.97%</t>
  </si>
  <si>
    <r>
      <t xml:space="preserve">Open wire </t>
    </r>
    <r>
      <rPr>
        <sz val="10"/>
        <rFont val="Arial"/>
        <family val="2"/>
      </rPr>
      <t>( no Covering )</t>
    </r>
  </si>
  <si>
    <t>Samples for 450 ohms Latter Line</t>
  </si>
  <si>
    <t>Box</t>
  </si>
  <si>
    <t>Line In This</t>
  </si>
  <si>
    <t>The Latter</t>
  </si>
  <si>
    <t xml:space="preserve">Factor For </t>
  </si>
  <si>
    <t>Velocity</t>
  </si>
  <si>
    <t>Your</t>
  </si>
  <si>
    <t>and</t>
  </si>
  <si>
    <t xml:space="preserve"> Mhz</t>
  </si>
  <si>
    <t>Wire J Antenna Design Made Simple</t>
  </si>
  <si>
    <t>shorted end</t>
  </si>
  <si>
    <t>50 ohm coax</t>
  </si>
  <si>
    <t>1.5"</t>
  </si>
  <si>
    <t>ADJ. UP AND DOWN</t>
  </si>
  <si>
    <t>aluminum foil</t>
  </si>
  <si>
    <t>Total length of antenna</t>
  </si>
  <si>
    <t xml:space="preserve"> for 1/2 wavelength</t>
  </si>
  <si>
    <t>1/4"</t>
  </si>
  <si>
    <t xml:space="preserve"> for 1/4 wavelength</t>
  </si>
  <si>
    <t xml:space="preserve">300 ohm TV twin lead - Velocity factor </t>
  </si>
  <si>
    <t>1/2 wave in space</t>
  </si>
  <si>
    <t>( .66 .88 .82 .92 )</t>
  </si>
  <si>
    <t xml:space="preserve"> Velocity factor</t>
  </si>
  <si>
    <t>cut away</t>
  </si>
  <si>
    <t>Lowest Freq.</t>
  </si>
  <si>
    <t>Highest Freq.</t>
  </si>
  <si>
    <t>Enter Frequency &amp; Complete these 3 boxes</t>
  </si>
  <si>
    <t>open end</t>
  </si>
  <si>
    <t>Dual Band 2m/70cm Twin Lead J-pole Antenna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</si>
</sst>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24"/>
      <name val="Arial"/>
      <family val="2"/>
    </font>
    <font>
      <sz val="10"/>
      <name val="Bodoni-Bold"/>
    </font>
    <font>
      <sz val="8"/>
      <name val="Arial"/>
      <family val="2"/>
    </font>
    <font>
      <b/>
      <u/>
      <sz val="10"/>
      <color indexed="10"/>
      <name val="Arial"/>
      <family val="2"/>
    </font>
    <font>
      <u/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</font>
    <font>
      <b/>
      <sz val="8"/>
      <color indexed="10"/>
      <name val="Arial"/>
      <family val="2"/>
    </font>
    <font>
      <sz val="9"/>
      <name val="Arial"/>
      <family val="2"/>
    </font>
    <font>
      <b/>
      <sz val="10"/>
      <color indexed="8"/>
      <name val="Arial"/>
      <family val="2"/>
    </font>
    <font>
      <b/>
      <u/>
      <sz val="1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8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3" fillId="0" borderId="0"/>
  </cellStyleXfs>
  <cellXfs count="203">
    <xf numFmtId="0" fontId="0" fillId="0" borderId="0" xfId="0"/>
    <xf numFmtId="0" fontId="1" fillId="0" borderId="0" xfId="1"/>
    <xf numFmtId="0" fontId="2" fillId="0" borderId="0" xfId="1" applyFont="1"/>
    <xf numFmtId="2" fontId="3" fillId="0" borderId="0" xfId="1" applyNumberFormat="1" applyFont="1" applyAlignment="1">
      <alignment horizontal="left"/>
    </xf>
    <xf numFmtId="0" fontId="4" fillId="0" borderId="0" xfId="1" applyFont="1" applyBorder="1"/>
    <xf numFmtId="0" fontId="4" fillId="0" borderId="0" xfId="1" applyFont="1" applyAlignment="1">
      <alignment horizontal="right"/>
    </xf>
    <xf numFmtId="0" fontId="2" fillId="0" borderId="0" xfId="1" applyFont="1" applyBorder="1"/>
    <xf numFmtId="0" fontId="4" fillId="0" borderId="0" xfId="1" applyFont="1"/>
    <xf numFmtId="0" fontId="4" fillId="0" borderId="0" xfId="1" applyFont="1" applyAlignment="1">
      <alignment horizontal="left"/>
    </xf>
    <xf numFmtId="0" fontId="4" fillId="0" borderId="0" xfId="1" applyFont="1" applyBorder="1" applyAlignment="1">
      <alignment horizontal="left"/>
    </xf>
    <xf numFmtId="0" fontId="2" fillId="0" borderId="1" xfId="1" applyFont="1" applyBorder="1"/>
    <xf numFmtId="2" fontId="3" fillId="0" borderId="0" xfId="1" applyNumberFormat="1" applyFont="1" applyBorder="1" applyAlignment="1">
      <alignment horizontal="center"/>
    </xf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/>
    <xf numFmtId="0" fontId="2" fillId="0" borderId="5" xfId="1" applyFont="1" applyBorder="1"/>
    <xf numFmtId="0" fontId="2" fillId="0" borderId="6" xfId="1" applyFont="1" applyBorder="1"/>
    <xf numFmtId="0" fontId="2" fillId="0" borderId="6" xfId="1" applyFont="1" applyFill="1" applyBorder="1"/>
    <xf numFmtId="0" fontId="2" fillId="0" borderId="7" xfId="1" applyFont="1" applyBorder="1"/>
    <xf numFmtId="0" fontId="1" fillId="0" borderId="0" xfId="1" applyBorder="1"/>
    <xf numFmtId="2" fontId="4" fillId="0" borderId="0" xfId="1" applyNumberFormat="1" applyFont="1" applyAlignment="1">
      <alignment horizontal="center"/>
    </xf>
    <xf numFmtId="0" fontId="5" fillId="0" borderId="0" xfId="1" applyFont="1"/>
    <xf numFmtId="0" fontId="2" fillId="0" borderId="0" xfId="1" applyFont="1" applyAlignment="1">
      <alignment horizontal="center"/>
    </xf>
    <xf numFmtId="0" fontId="3" fillId="0" borderId="0" xfId="1" applyFont="1"/>
    <xf numFmtId="0" fontId="2" fillId="0" borderId="0" xfId="1" applyFont="1" applyProtection="1"/>
    <xf numFmtId="0" fontId="2" fillId="0" borderId="0" xfId="1" applyFont="1" applyAlignment="1"/>
    <xf numFmtId="2" fontId="2" fillId="0" borderId="0" xfId="1" applyNumberFormat="1" applyFont="1"/>
    <xf numFmtId="0" fontId="2" fillId="0" borderId="0" xfId="1" applyFont="1" applyAlignment="1">
      <alignment horizontal="left"/>
    </xf>
    <xf numFmtId="2" fontId="2" fillId="0" borderId="8" xfId="1" applyNumberFormat="1" applyFont="1" applyBorder="1" applyAlignment="1">
      <alignment horizontal="center"/>
    </xf>
    <xf numFmtId="2" fontId="2" fillId="0" borderId="3" xfId="1" applyNumberFormat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2" fontId="2" fillId="0" borderId="9" xfId="1" applyNumberFormat="1" applyFont="1" applyBorder="1" applyAlignment="1">
      <alignment horizontal="center"/>
    </xf>
    <xf numFmtId="2" fontId="2" fillId="0" borderId="0" xfId="1" applyNumberFormat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2" fontId="4" fillId="0" borderId="9" xfId="1" applyNumberFormat="1" applyFont="1" applyBorder="1" applyAlignment="1">
      <alignment horizontal="center"/>
    </xf>
    <xf numFmtId="2" fontId="4" fillId="0" borderId="0" xfId="1" applyNumberFormat="1" applyFont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2" fillId="0" borderId="10" xfId="1" applyFont="1" applyBorder="1"/>
    <xf numFmtId="2" fontId="2" fillId="0" borderId="13" xfId="1" applyNumberFormat="1" applyFont="1" applyBorder="1" applyAlignment="1">
      <alignment horizontal="center"/>
    </xf>
    <xf numFmtId="0" fontId="2" fillId="0" borderId="13" xfId="1" applyFont="1" applyBorder="1"/>
    <xf numFmtId="0" fontId="4" fillId="0" borderId="13" xfId="1" applyFont="1" applyBorder="1" applyAlignment="1">
      <alignment horizontal="left"/>
    </xf>
    <xf numFmtId="2" fontId="4" fillId="0" borderId="3" xfId="1" applyNumberFormat="1" applyFont="1" applyBorder="1" applyAlignment="1">
      <alignment horizontal="center"/>
    </xf>
    <xf numFmtId="0" fontId="4" fillId="0" borderId="3" xfId="1" applyFont="1" applyBorder="1"/>
    <xf numFmtId="2" fontId="3" fillId="0" borderId="3" xfId="1" applyNumberFormat="1" applyFont="1" applyBorder="1" applyAlignment="1">
      <alignment horizontal="center"/>
    </xf>
    <xf numFmtId="0" fontId="4" fillId="0" borderId="3" xfId="1" applyFont="1" applyBorder="1" applyAlignment="1">
      <alignment horizontal="left"/>
    </xf>
    <xf numFmtId="0" fontId="2" fillId="2" borderId="0" xfId="1" applyFont="1" applyFill="1"/>
    <xf numFmtId="0" fontId="4" fillId="2" borderId="14" xfId="1" applyFont="1" applyFill="1" applyBorder="1" applyAlignment="1">
      <alignment horizontal="left"/>
    </xf>
    <xf numFmtId="0" fontId="4" fillId="0" borderId="13" xfId="1" applyFont="1" applyBorder="1"/>
    <xf numFmtId="0" fontId="2" fillId="2" borderId="10" xfId="1" applyFont="1" applyFill="1" applyBorder="1"/>
    <xf numFmtId="0" fontId="3" fillId="3" borderId="15" xfId="1" applyFont="1" applyFill="1" applyBorder="1" applyProtection="1">
      <protection locked="0"/>
    </xf>
    <xf numFmtId="2" fontId="1" fillId="0" borderId="0" xfId="1" applyNumberForma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4" fillId="2" borderId="3" xfId="1" applyFont="1" applyFill="1" applyBorder="1" applyAlignment="1">
      <alignment horizontal="center"/>
    </xf>
    <xf numFmtId="0" fontId="4" fillId="2" borderId="17" xfId="1" applyFont="1" applyFill="1" applyBorder="1" applyAlignment="1">
      <alignment horizontal="left"/>
    </xf>
    <xf numFmtId="0" fontId="4" fillId="2" borderId="17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1" fillId="0" borderId="0" xfId="1" applyFont="1"/>
    <xf numFmtId="0" fontId="7" fillId="0" borderId="0" xfId="1" applyFont="1"/>
    <xf numFmtId="2" fontId="4" fillId="0" borderId="0" xfId="1" applyNumberFormat="1" applyFont="1" applyAlignment="1">
      <alignment horizontal="left"/>
    </xf>
    <xf numFmtId="0" fontId="4" fillId="0" borderId="10" xfId="1" applyFont="1" applyBorder="1"/>
    <xf numFmtId="0" fontId="4" fillId="0" borderId="0" xfId="1" applyFont="1" applyBorder="1" applyAlignment="1">
      <alignment horizontal="right"/>
    </xf>
    <xf numFmtId="2" fontId="4" fillId="0" borderId="0" xfId="1" applyNumberFormat="1" applyFont="1" applyBorder="1" applyAlignment="1">
      <alignment horizontal="left"/>
    </xf>
    <xf numFmtId="0" fontId="8" fillId="0" borderId="0" xfId="1" applyFont="1"/>
    <xf numFmtId="2" fontId="4" fillId="0" borderId="10" xfId="1" applyNumberFormat="1" applyFont="1" applyBorder="1"/>
    <xf numFmtId="0" fontId="8" fillId="0" borderId="10" xfId="1" applyFont="1" applyBorder="1"/>
    <xf numFmtId="0" fontId="8" fillId="0" borderId="0" xfId="1" applyFont="1" applyAlignment="1">
      <alignment horizontal="left"/>
    </xf>
    <xf numFmtId="2" fontId="2" fillId="0" borderId="0" xfId="1" applyNumberFormat="1" applyFont="1" applyAlignment="1">
      <alignment horizontal="left"/>
    </xf>
    <xf numFmtId="0" fontId="4" fillId="0" borderId="5" xfId="1" applyFont="1" applyBorder="1"/>
    <xf numFmtId="0" fontId="4" fillId="0" borderId="0" xfId="1" applyFont="1" applyAlignment="1">
      <alignment horizontal="center"/>
    </xf>
    <xf numFmtId="2" fontId="5" fillId="0" borderId="10" xfId="1" applyNumberFormat="1" applyFont="1" applyBorder="1"/>
    <xf numFmtId="0" fontId="8" fillId="0" borderId="0" xfId="1" applyFont="1" applyBorder="1"/>
    <xf numFmtId="2" fontId="4" fillId="0" borderId="0" xfId="1" applyNumberFormat="1" applyFont="1"/>
    <xf numFmtId="2" fontId="4" fillId="0" borderId="0" xfId="1" applyNumberFormat="1" applyFont="1" applyAlignment="1">
      <alignment horizontal="right"/>
    </xf>
    <xf numFmtId="0" fontId="5" fillId="0" borderId="10" xfId="1" applyFont="1" applyBorder="1"/>
    <xf numFmtId="0" fontId="5" fillId="0" borderId="5" xfId="1" applyFont="1" applyBorder="1"/>
    <xf numFmtId="2" fontId="5" fillId="0" borderId="4" xfId="1" applyNumberFormat="1" applyFont="1" applyBorder="1"/>
    <xf numFmtId="0" fontId="9" fillId="0" borderId="0" xfId="1" applyFont="1" applyAlignment="1">
      <alignment horizontal="left"/>
    </xf>
    <xf numFmtId="0" fontId="9" fillId="0" borderId="0" xfId="1" applyFont="1"/>
    <xf numFmtId="0" fontId="10" fillId="0" borderId="0" xfId="1" applyFont="1"/>
    <xf numFmtId="0" fontId="11" fillId="0" borderId="0" xfId="1" applyFont="1" applyBorder="1" applyAlignment="1">
      <alignment horizontal="left"/>
    </xf>
    <xf numFmtId="0" fontId="3" fillId="0" borderId="0" xfId="1" applyFont="1" applyBorder="1"/>
    <xf numFmtId="0" fontId="2" fillId="4" borderId="5" xfId="1" applyFont="1" applyFill="1" applyBorder="1"/>
    <xf numFmtId="0" fontId="2" fillId="4" borderId="6" xfId="1" applyFont="1" applyFill="1" applyBorder="1"/>
    <xf numFmtId="0" fontId="2" fillId="4" borderId="7" xfId="1" applyFont="1" applyFill="1" applyBorder="1"/>
    <xf numFmtId="2" fontId="3" fillId="0" borderId="0" xfId="1" applyNumberFormat="1" applyFont="1" applyAlignment="1">
      <alignment horizontal="center"/>
    </xf>
    <xf numFmtId="0" fontId="2" fillId="0" borderId="18" xfId="1" applyFont="1" applyBorder="1"/>
    <xf numFmtId="0" fontId="11" fillId="2" borderId="0" xfId="1" applyFont="1" applyFill="1"/>
    <xf numFmtId="0" fontId="2" fillId="2" borderId="14" xfId="1" applyFont="1" applyFill="1" applyBorder="1" applyAlignment="1">
      <alignment horizontal="left"/>
    </xf>
    <xf numFmtId="0" fontId="3" fillId="2" borderId="15" xfId="1" applyFont="1" applyFill="1" applyBorder="1" applyProtection="1">
      <protection locked="0"/>
    </xf>
    <xf numFmtId="0" fontId="2" fillId="0" borderId="16" xfId="1" applyFont="1" applyBorder="1"/>
    <xf numFmtId="0" fontId="2" fillId="0" borderId="14" xfId="1" applyFont="1" applyBorder="1" applyAlignment="1">
      <alignment horizontal="center"/>
    </xf>
    <xf numFmtId="12" fontId="3" fillId="0" borderId="0" xfId="1" applyNumberFormat="1" applyFont="1" applyAlignment="1">
      <alignment horizontal="left"/>
    </xf>
    <xf numFmtId="0" fontId="2" fillId="0" borderId="0" xfId="1" applyFont="1" applyFill="1"/>
    <xf numFmtId="0" fontId="3" fillId="5" borderId="15" xfId="1" applyFont="1" applyFill="1" applyBorder="1" applyProtection="1">
      <protection locked="0"/>
    </xf>
    <xf numFmtId="0" fontId="4" fillId="0" borderId="17" xfId="1" applyFont="1" applyFill="1" applyBorder="1" applyAlignment="1">
      <alignment horizontal="center"/>
    </xf>
    <xf numFmtId="0" fontId="6" fillId="0" borderId="0" xfId="1" applyFont="1" applyAlignment="1">
      <alignment horizontal="left"/>
    </xf>
    <xf numFmtId="0" fontId="4" fillId="0" borderId="0" xfId="1" applyFont="1" applyProtection="1"/>
    <xf numFmtId="0" fontId="4" fillId="0" borderId="0" xfId="1" applyFont="1" applyBorder="1" applyProtection="1"/>
    <xf numFmtId="2" fontId="3" fillId="0" borderId="0" xfId="1" applyNumberFormat="1" applyFont="1" applyBorder="1" applyProtection="1"/>
    <xf numFmtId="0" fontId="4" fillId="0" borderId="0" xfId="1" applyFont="1" applyAlignment="1" applyProtection="1">
      <alignment horizontal="right"/>
    </xf>
    <xf numFmtId="0" fontId="2" fillId="0" borderId="0" xfId="1" applyFont="1" applyBorder="1" applyProtection="1"/>
    <xf numFmtId="0" fontId="4" fillId="0" borderId="0" xfId="1" applyFont="1" applyBorder="1" applyAlignment="1" applyProtection="1">
      <alignment horizontal="left"/>
    </xf>
    <xf numFmtId="0" fontId="4" fillId="0" borderId="0" xfId="1" applyFont="1" applyAlignment="1" applyProtection="1">
      <alignment horizontal="left"/>
    </xf>
    <xf numFmtId="2" fontId="4" fillId="0" borderId="0" xfId="1" applyNumberFormat="1" applyFont="1" applyBorder="1" applyAlignment="1" applyProtection="1">
      <alignment horizontal="center"/>
    </xf>
    <xf numFmtId="0" fontId="2" fillId="0" borderId="0" xfId="1" applyFont="1" applyBorder="1" applyAlignment="1" applyProtection="1">
      <alignment horizontal="right"/>
    </xf>
    <xf numFmtId="2" fontId="4" fillId="0" borderId="0" xfId="1" applyNumberFormat="1" applyFont="1" applyProtection="1"/>
    <xf numFmtId="0" fontId="2" fillId="0" borderId="1" xfId="1" applyFont="1" applyBorder="1" applyProtection="1"/>
    <xf numFmtId="2" fontId="3" fillId="0" borderId="0" xfId="1" applyNumberFormat="1" applyFont="1" applyBorder="1" applyAlignment="1" applyProtection="1">
      <alignment horizontal="center"/>
    </xf>
    <xf numFmtId="0" fontId="2" fillId="0" borderId="2" xfId="1" applyFont="1" applyBorder="1" applyProtection="1"/>
    <xf numFmtId="0" fontId="12" fillId="0" borderId="0" xfId="1" applyFont="1" applyBorder="1" applyProtection="1"/>
    <xf numFmtId="0" fontId="2" fillId="0" borderId="3" xfId="1" applyFont="1" applyBorder="1" applyProtection="1"/>
    <xf numFmtId="0" fontId="2" fillId="0" borderId="4" xfId="1" applyFont="1" applyBorder="1" applyProtection="1"/>
    <xf numFmtId="0" fontId="2" fillId="0" borderId="8" xfId="1" applyFont="1" applyBorder="1" applyProtection="1"/>
    <xf numFmtId="0" fontId="2" fillId="0" borderId="3" xfId="1" applyFont="1" applyFill="1" applyBorder="1" applyProtection="1"/>
    <xf numFmtId="2" fontId="3" fillId="0" borderId="0" xfId="1" applyNumberFormat="1" applyFont="1" applyAlignment="1" applyProtection="1">
      <alignment horizontal="center"/>
    </xf>
    <xf numFmtId="0" fontId="2" fillId="0" borderId="0" xfId="1" applyFont="1" applyAlignment="1" applyProtection="1">
      <alignment horizontal="center"/>
    </xf>
    <xf numFmtId="0" fontId="3" fillId="0" borderId="0" xfId="1" applyFont="1" applyProtection="1"/>
    <xf numFmtId="0" fontId="4" fillId="0" borderId="8" xfId="1" quotePrefix="1" applyFont="1" applyBorder="1" applyProtection="1"/>
    <xf numFmtId="0" fontId="4" fillId="0" borderId="4" xfId="1" applyFont="1" applyBorder="1" applyProtection="1"/>
    <xf numFmtId="10" fontId="2" fillId="0" borderId="0" xfId="1" applyNumberFormat="1" applyFont="1" applyAlignment="1" applyProtection="1">
      <alignment horizontal="center"/>
    </xf>
    <xf numFmtId="0" fontId="4" fillId="0" borderId="9" xfId="1" quotePrefix="1" applyFont="1" applyBorder="1" applyProtection="1"/>
    <xf numFmtId="0" fontId="4" fillId="0" borderId="10" xfId="1" applyFont="1" applyBorder="1" applyProtection="1"/>
    <xf numFmtId="0" fontId="2" fillId="0" borderId="0" xfId="1" applyFont="1" applyAlignment="1" applyProtection="1"/>
    <xf numFmtId="2" fontId="2" fillId="0" borderId="0" xfId="1" applyNumberFormat="1" applyFont="1" applyProtection="1"/>
    <xf numFmtId="0" fontId="2" fillId="0" borderId="0" xfId="1" applyFont="1" applyAlignment="1" applyProtection="1">
      <alignment horizontal="left"/>
    </xf>
    <xf numFmtId="2" fontId="2" fillId="0" borderId="8" xfId="1" applyNumberFormat="1" applyFont="1" applyBorder="1" applyAlignment="1" applyProtection="1">
      <alignment horizontal="center"/>
    </xf>
    <xf numFmtId="2" fontId="2" fillId="0" borderId="3" xfId="1" applyNumberFormat="1" applyFont="1" applyBorder="1" applyAlignment="1" applyProtection="1">
      <alignment horizontal="center"/>
    </xf>
    <xf numFmtId="0" fontId="2" fillId="0" borderId="4" xfId="1" applyFont="1" applyBorder="1" applyAlignment="1" applyProtection="1">
      <alignment horizontal="center"/>
    </xf>
    <xf numFmtId="0" fontId="2" fillId="0" borderId="9" xfId="1" applyFont="1" applyBorder="1" applyProtection="1"/>
    <xf numFmtId="0" fontId="2" fillId="0" borderId="10" xfId="1" applyFont="1" applyBorder="1" applyAlignment="1" applyProtection="1">
      <alignment horizontal="center"/>
    </xf>
    <xf numFmtId="2" fontId="2" fillId="0" borderId="9" xfId="1" applyNumberFormat="1" applyFont="1" applyBorder="1" applyAlignment="1" applyProtection="1">
      <alignment horizontal="center"/>
    </xf>
    <xf numFmtId="2" fontId="2" fillId="0" borderId="0" xfId="1" applyNumberFormat="1" applyFont="1" applyBorder="1" applyAlignment="1" applyProtection="1">
      <alignment horizontal="center"/>
    </xf>
    <xf numFmtId="0" fontId="2" fillId="0" borderId="5" xfId="1" applyFont="1" applyBorder="1" applyProtection="1"/>
    <xf numFmtId="0" fontId="2" fillId="0" borderId="6" xfId="1" applyFont="1" applyBorder="1" applyProtection="1"/>
    <xf numFmtId="0" fontId="8" fillId="0" borderId="7" xfId="1" applyFont="1" applyBorder="1" applyAlignment="1" applyProtection="1">
      <alignment horizontal="left"/>
    </xf>
    <xf numFmtId="2" fontId="4" fillId="0" borderId="9" xfId="1" applyNumberFormat="1" applyFont="1" applyBorder="1" applyAlignment="1" applyProtection="1">
      <alignment horizontal="center"/>
    </xf>
    <xf numFmtId="0" fontId="4" fillId="0" borderId="0" xfId="1" applyFont="1" applyAlignment="1" applyProtection="1">
      <alignment horizontal="center"/>
    </xf>
    <xf numFmtId="0" fontId="2" fillId="0" borderId="9" xfId="1" applyFont="1" applyBorder="1" applyAlignment="1" applyProtection="1">
      <alignment horizontal="center"/>
    </xf>
    <xf numFmtId="0" fontId="2" fillId="0" borderId="12" xfId="1" applyFont="1" applyBorder="1" applyAlignment="1" applyProtection="1">
      <alignment horizontal="center"/>
    </xf>
    <xf numFmtId="0" fontId="2" fillId="0" borderId="10" xfId="1" applyFont="1" applyBorder="1" applyProtection="1"/>
    <xf numFmtId="2" fontId="2" fillId="0" borderId="13" xfId="1" applyNumberFormat="1" applyFont="1" applyBorder="1" applyAlignment="1" applyProtection="1">
      <alignment horizontal="center"/>
    </xf>
    <xf numFmtId="0" fontId="2" fillId="0" borderId="18" xfId="1" applyFont="1" applyBorder="1" applyProtection="1"/>
    <xf numFmtId="0" fontId="4" fillId="0" borderId="13" xfId="1" applyFont="1" applyBorder="1" applyAlignment="1" applyProtection="1">
      <alignment horizontal="left"/>
    </xf>
    <xf numFmtId="0" fontId="2" fillId="0" borderId="13" xfId="1" applyFont="1" applyBorder="1" applyProtection="1"/>
    <xf numFmtId="2" fontId="4" fillId="0" borderId="3" xfId="1" applyNumberFormat="1" applyFont="1" applyBorder="1" applyAlignment="1" applyProtection="1">
      <alignment horizontal="center"/>
    </xf>
    <xf numFmtId="0" fontId="4" fillId="0" borderId="3" xfId="1" applyFont="1" applyBorder="1" applyProtection="1"/>
    <xf numFmtId="2" fontId="3" fillId="0" borderId="3" xfId="1" applyNumberFormat="1" applyFont="1" applyBorder="1" applyAlignment="1" applyProtection="1">
      <alignment horizontal="center"/>
    </xf>
    <xf numFmtId="0" fontId="3" fillId="0" borderId="3" xfId="1" applyFont="1" applyBorder="1" applyAlignment="1" applyProtection="1">
      <alignment horizontal="left"/>
    </xf>
    <xf numFmtId="0" fontId="4" fillId="0" borderId="14" xfId="1" applyFont="1" applyBorder="1" applyAlignment="1" applyProtection="1">
      <alignment horizontal="center"/>
    </xf>
    <xf numFmtId="0" fontId="2" fillId="0" borderId="0" xfId="1" applyFont="1" applyProtection="1">
      <protection locked="0"/>
    </xf>
    <xf numFmtId="0" fontId="4" fillId="0" borderId="13" xfId="1" applyFont="1" applyBorder="1" applyProtection="1"/>
    <xf numFmtId="0" fontId="2" fillId="0" borderId="16" xfId="1" applyFont="1" applyBorder="1" applyAlignment="1" applyProtection="1">
      <alignment horizontal="center"/>
    </xf>
    <xf numFmtId="0" fontId="2" fillId="0" borderId="11" xfId="1" applyFont="1" applyBorder="1" applyAlignment="1" applyProtection="1">
      <alignment horizontal="center"/>
    </xf>
    <xf numFmtId="0" fontId="4" fillId="0" borderId="3" xfId="1" applyFont="1" applyBorder="1" applyAlignment="1" applyProtection="1">
      <alignment horizontal="center"/>
    </xf>
    <xf numFmtId="0" fontId="4" fillId="0" borderId="17" xfId="1" applyFont="1" applyBorder="1" applyAlignment="1" applyProtection="1">
      <alignment horizontal="left"/>
    </xf>
    <xf numFmtId="0" fontId="4" fillId="0" borderId="17" xfId="1" applyFont="1" applyBorder="1" applyAlignment="1" applyProtection="1">
      <alignment horizontal="center"/>
    </xf>
    <xf numFmtId="0" fontId="6" fillId="0" borderId="0" xfId="1" applyFont="1" applyAlignment="1" applyProtection="1">
      <alignment horizontal="center"/>
    </xf>
    <xf numFmtId="0" fontId="13" fillId="0" borderId="0" xfId="2"/>
    <xf numFmtId="0" fontId="13" fillId="0" borderId="0" xfId="2" applyBorder="1"/>
    <xf numFmtId="0" fontId="4" fillId="0" borderId="0" xfId="2" applyFont="1"/>
    <xf numFmtId="0" fontId="13" fillId="0" borderId="19" xfId="2" applyBorder="1"/>
    <xf numFmtId="0" fontId="13" fillId="0" borderId="20" xfId="2" applyBorder="1"/>
    <xf numFmtId="0" fontId="13" fillId="0" borderId="21" xfId="2" applyBorder="1"/>
    <xf numFmtId="12" fontId="4" fillId="0" borderId="13" xfId="2" applyNumberFormat="1" applyFont="1" applyBorder="1" applyAlignment="1">
      <alignment horizontal="center"/>
    </xf>
    <xf numFmtId="0" fontId="13" fillId="0" borderId="22" xfId="2" applyBorder="1"/>
    <xf numFmtId="0" fontId="13" fillId="0" borderId="23" xfId="2" applyBorder="1"/>
    <xf numFmtId="12" fontId="4" fillId="0" borderId="0" xfId="2" applyNumberFormat="1" applyFont="1" applyAlignment="1">
      <alignment horizontal="right"/>
    </xf>
    <xf numFmtId="0" fontId="2" fillId="0" borderId="0" xfId="2" applyFont="1" applyAlignment="1">
      <alignment horizontal="right"/>
    </xf>
    <xf numFmtId="2" fontId="4" fillId="0" borderId="0" xfId="2" applyNumberFormat="1" applyFont="1"/>
    <xf numFmtId="0" fontId="3" fillId="0" borderId="0" xfId="2" applyFont="1"/>
    <xf numFmtId="2" fontId="9" fillId="0" borderId="0" xfId="2" applyNumberFormat="1" applyFont="1"/>
    <xf numFmtId="0" fontId="13" fillId="0" borderId="13" xfId="2" applyBorder="1"/>
    <xf numFmtId="2" fontId="3" fillId="0" borderId="24" xfId="2" applyNumberFormat="1" applyFont="1" applyBorder="1"/>
    <xf numFmtId="0" fontId="14" fillId="0" borderId="13" xfId="2" applyFont="1" applyBorder="1"/>
    <xf numFmtId="2" fontId="3" fillId="0" borderId="13" xfId="2" applyNumberFormat="1" applyFont="1" applyBorder="1"/>
    <xf numFmtId="2" fontId="2" fillId="0" borderId="13" xfId="2" applyNumberFormat="1" applyFont="1" applyBorder="1" applyAlignment="1">
      <alignment horizontal="left"/>
    </xf>
    <xf numFmtId="0" fontId="13" fillId="0" borderId="0" xfId="2" applyAlignment="1">
      <alignment horizontal="center"/>
    </xf>
    <xf numFmtId="0" fontId="4" fillId="0" borderId="13" xfId="2" applyFont="1" applyBorder="1"/>
    <xf numFmtId="0" fontId="3" fillId="0" borderId="13" xfId="2" applyFont="1" applyBorder="1"/>
    <xf numFmtId="2" fontId="9" fillId="0" borderId="0" xfId="2" applyNumberFormat="1" applyFont="1" applyAlignment="1">
      <alignment horizontal="left"/>
    </xf>
    <xf numFmtId="12" fontId="2" fillId="0" borderId="0" xfId="2" applyNumberFormat="1" applyFont="1" applyAlignment="1">
      <alignment horizontal="right"/>
    </xf>
    <xf numFmtId="2" fontId="15" fillId="0" borderId="13" xfId="2" applyNumberFormat="1" applyFont="1" applyBorder="1" applyAlignment="1">
      <alignment horizontal="left"/>
    </xf>
    <xf numFmtId="0" fontId="14" fillId="0" borderId="0" xfId="2" applyFont="1" applyBorder="1"/>
    <xf numFmtId="0" fontId="13" fillId="6" borderId="0" xfId="2" applyFill="1" applyBorder="1"/>
    <xf numFmtId="2" fontId="9" fillId="0" borderId="13" xfId="2" applyNumberFormat="1" applyFont="1" applyBorder="1" applyAlignment="1">
      <alignment horizontal="left"/>
    </xf>
    <xf numFmtId="0" fontId="13" fillId="0" borderId="0" xfId="2" applyAlignment="1">
      <alignment horizontal="left"/>
    </xf>
    <xf numFmtId="0" fontId="3" fillId="0" borderId="0" xfId="2" applyFont="1" applyBorder="1"/>
    <xf numFmtId="12" fontId="2" fillId="0" borderId="13" xfId="2" applyNumberFormat="1" applyFont="1" applyBorder="1" applyAlignment="1">
      <alignment horizontal="center"/>
    </xf>
    <xf numFmtId="0" fontId="3" fillId="0" borderId="0" xfId="2" applyFont="1" applyBorder="1" applyAlignment="1">
      <alignment horizontal="center"/>
    </xf>
    <xf numFmtId="0" fontId="16" fillId="3" borderId="15" xfId="2" applyFont="1" applyFill="1" applyBorder="1" applyProtection="1">
      <protection locked="0"/>
    </xf>
    <xf numFmtId="0" fontId="13" fillId="3" borderId="5" xfId="2" applyFill="1" applyBorder="1"/>
    <xf numFmtId="0" fontId="13" fillId="3" borderId="6" xfId="2" applyFill="1" applyBorder="1"/>
    <xf numFmtId="0" fontId="4" fillId="3" borderId="7" xfId="2" applyFont="1" applyFill="1" applyBorder="1"/>
    <xf numFmtId="0" fontId="3" fillId="3" borderId="7" xfId="2" applyFont="1" applyFill="1" applyBorder="1"/>
    <xf numFmtId="0" fontId="13" fillId="0" borderId="0" xfId="2" applyProtection="1">
      <protection locked="0"/>
    </xf>
    <xf numFmtId="2" fontId="16" fillId="7" borderId="15" xfId="2" applyNumberFormat="1" applyFont="1" applyFill="1" applyBorder="1" applyProtection="1">
      <protection locked="0"/>
    </xf>
    <xf numFmtId="0" fontId="13" fillId="7" borderId="6" xfId="2" applyFill="1" applyBorder="1"/>
    <xf numFmtId="0" fontId="4" fillId="7" borderId="7" xfId="2" applyFont="1" applyFill="1" applyBorder="1"/>
    <xf numFmtId="2" fontId="16" fillId="3" borderId="15" xfId="2" applyNumberFormat="1" applyFont="1" applyFill="1" applyBorder="1" applyProtection="1">
      <protection locked="0"/>
    </xf>
    <xf numFmtId="0" fontId="11" fillId="0" borderId="0" xfId="2" applyFont="1"/>
    <xf numFmtId="0" fontId="17" fillId="0" borderId="0" xfId="2" applyFo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31</xdr:row>
      <xdr:rowOff>95250</xdr:rowOff>
    </xdr:from>
    <xdr:to>
      <xdr:col>2</xdr:col>
      <xdr:colOff>190500</xdr:colOff>
      <xdr:row>34</xdr:row>
      <xdr:rowOff>76200</xdr:rowOff>
    </xdr:to>
    <xdr:sp macro="" textlink="">
      <xdr:nvSpPr>
        <xdr:cNvPr id="2" name="Line 17"/>
        <xdr:cNvSpPr>
          <a:spLocks noChangeShapeType="1"/>
        </xdr:cNvSpPr>
      </xdr:nvSpPr>
      <xdr:spPr bwMode="auto">
        <a:xfrm flipH="1" flipV="1">
          <a:off x="1276350" y="6191250"/>
          <a:ext cx="133350" cy="552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31</xdr:row>
      <xdr:rowOff>85725</xdr:rowOff>
    </xdr:from>
    <xdr:to>
      <xdr:col>2</xdr:col>
      <xdr:colOff>209550</xdr:colOff>
      <xdr:row>33</xdr:row>
      <xdr:rowOff>28575</xdr:rowOff>
    </xdr:to>
    <xdr:sp macro="" textlink="">
      <xdr:nvSpPr>
        <xdr:cNvPr id="3" name="Line 18"/>
        <xdr:cNvSpPr>
          <a:spLocks noChangeShapeType="1"/>
        </xdr:cNvSpPr>
      </xdr:nvSpPr>
      <xdr:spPr bwMode="auto">
        <a:xfrm flipH="1" flipV="1">
          <a:off x="1314450" y="6181725"/>
          <a:ext cx="114300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47625</xdr:colOff>
      <xdr:row>31</xdr:row>
      <xdr:rowOff>38100</xdr:rowOff>
    </xdr:from>
    <xdr:to>
      <xdr:col>2</xdr:col>
      <xdr:colOff>161925</xdr:colOff>
      <xdr:row>31</xdr:row>
      <xdr:rowOff>123825</xdr:rowOff>
    </xdr:to>
    <xdr:sp macro="" textlink="">
      <xdr:nvSpPr>
        <xdr:cNvPr id="4" name="Oval 22"/>
        <xdr:cNvSpPr>
          <a:spLocks noChangeArrowheads="1"/>
        </xdr:cNvSpPr>
      </xdr:nvSpPr>
      <xdr:spPr bwMode="auto">
        <a:xfrm>
          <a:off x="1266825" y="6134100"/>
          <a:ext cx="114300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31</xdr:row>
      <xdr:rowOff>85725</xdr:rowOff>
    </xdr:from>
    <xdr:to>
      <xdr:col>2</xdr:col>
      <xdr:colOff>123825</xdr:colOff>
      <xdr:row>31</xdr:row>
      <xdr:rowOff>142875</xdr:rowOff>
    </xdr:to>
    <xdr:sp macro="" textlink="">
      <xdr:nvSpPr>
        <xdr:cNvPr id="5" name="Line 23"/>
        <xdr:cNvSpPr>
          <a:spLocks noChangeShapeType="1"/>
        </xdr:cNvSpPr>
      </xdr:nvSpPr>
      <xdr:spPr bwMode="auto">
        <a:xfrm>
          <a:off x="1323975" y="6181725"/>
          <a:ext cx="190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581025</xdr:colOff>
      <xdr:row>29</xdr:row>
      <xdr:rowOff>95250</xdr:rowOff>
    </xdr:from>
    <xdr:to>
      <xdr:col>2</xdr:col>
      <xdr:colOff>47625</xdr:colOff>
      <xdr:row>31</xdr:row>
      <xdr:rowOff>76200</xdr:rowOff>
    </xdr:to>
    <xdr:sp macro="" textlink="">
      <xdr:nvSpPr>
        <xdr:cNvPr id="6" name="Line 24"/>
        <xdr:cNvSpPr>
          <a:spLocks noChangeShapeType="1"/>
        </xdr:cNvSpPr>
      </xdr:nvSpPr>
      <xdr:spPr bwMode="auto">
        <a:xfrm flipH="1" flipV="1">
          <a:off x="1190625" y="5810250"/>
          <a:ext cx="76200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685800</xdr:colOff>
      <xdr:row>29</xdr:row>
      <xdr:rowOff>85725</xdr:rowOff>
    </xdr:from>
    <xdr:to>
      <xdr:col>2</xdr:col>
      <xdr:colOff>171450</xdr:colOff>
      <xdr:row>31</xdr:row>
      <xdr:rowOff>66675</xdr:rowOff>
    </xdr:to>
    <xdr:sp macro="" textlink="">
      <xdr:nvSpPr>
        <xdr:cNvPr id="7" name="Line 25"/>
        <xdr:cNvSpPr>
          <a:spLocks noChangeShapeType="1"/>
        </xdr:cNvSpPr>
      </xdr:nvSpPr>
      <xdr:spPr bwMode="auto">
        <a:xfrm flipH="1" flipV="1">
          <a:off x="1219200" y="5800725"/>
          <a:ext cx="171450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381000</xdr:colOff>
      <xdr:row>34</xdr:row>
      <xdr:rowOff>57150</xdr:rowOff>
    </xdr:from>
    <xdr:to>
      <xdr:col>1</xdr:col>
      <xdr:colOff>676275</xdr:colOff>
      <xdr:row>36</xdr:row>
      <xdr:rowOff>0</xdr:rowOff>
    </xdr:to>
    <xdr:sp macro="" textlink="">
      <xdr:nvSpPr>
        <xdr:cNvPr id="8" name="Line 28"/>
        <xdr:cNvSpPr>
          <a:spLocks noChangeShapeType="1"/>
        </xdr:cNvSpPr>
      </xdr:nvSpPr>
      <xdr:spPr bwMode="auto">
        <a:xfrm flipH="1">
          <a:off x="990600" y="6724650"/>
          <a:ext cx="228600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</xdr:colOff>
      <xdr:row>32</xdr:row>
      <xdr:rowOff>85725</xdr:rowOff>
    </xdr:from>
    <xdr:to>
      <xdr:col>6</xdr:col>
      <xdr:colOff>352425</xdr:colOff>
      <xdr:row>32</xdr:row>
      <xdr:rowOff>85725</xdr:rowOff>
    </xdr:to>
    <xdr:sp macro="" textlink="">
      <xdr:nvSpPr>
        <xdr:cNvPr id="9" name="Line 29"/>
        <xdr:cNvSpPr>
          <a:spLocks noChangeShapeType="1"/>
        </xdr:cNvSpPr>
      </xdr:nvSpPr>
      <xdr:spPr bwMode="auto">
        <a:xfrm>
          <a:off x="3067050" y="6372225"/>
          <a:ext cx="942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28575</xdr:colOff>
      <xdr:row>32</xdr:row>
      <xdr:rowOff>76200</xdr:rowOff>
    </xdr:from>
    <xdr:to>
      <xdr:col>10</xdr:col>
      <xdr:colOff>590550</xdr:colOff>
      <xdr:row>32</xdr:row>
      <xdr:rowOff>76200</xdr:rowOff>
    </xdr:to>
    <xdr:sp macro="" textlink="">
      <xdr:nvSpPr>
        <xdr:cNvPr id="10" name="Line 30"/>
        <xdr:cNvSpPr>
          <a:spLocks noChangeShapeType="1"/>
        </xdr:cNvSpPr>
      </xdr:nvSpPr>
      <xdr:spPr bwMode="auto">
        <a:xfrm flipH="1">
          <a:off x="4905375" y="636270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36</xdr:row>
      <xdr:rowOff>76200</xdr:rowOff>
    </xdr:from>
    <xdr:to>
      <xdr:col>2</xdr:col>
      <xdr:colOff>361950</xdr:colOff>
      <xdr:row>36</xdr:row>
      <xdr:rowOff>76200</xdr:rowOff>
    </xdr:to>
    <xdr:sp macro="" textlink="">
      <xdr:nvSpPr>
        <xdr:cNvPr id="11" name="Line 31"/>
        <xdr:cNvSpPr>
          <a:spLocks noChangeShapeType="1"/>
        </xdr:cNvSpPr>
      </xdr:nvSpPr>
      <xdr:spPr bwMode="auto">
        <a:xfrm>
          <a:off x="1228725" y="7124700"/>
          <a:ext cx="352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19050</xdr:colOff>
      <xdr:row>36</xdr:row>
      <xdr:rowOff>76200</xdr:rowOff>
    </xdr:from>
    <xdr:to>
      <xdr:col>4</xdr:col>
      <xdr:colOff>600075</xdr:colOff>
      <xdr:row>36</xdr:row>
      <xdr:rowOff>76200</xdr:rowOff>
    </xdr:to>
    <xdr:sp macro="" textlink="">
      <xdr:nvSpPr>
        <xdr:cNvPr id="12" name="Line 32"/>
        <xdr:cNvSpPr>
          <a:spLocks noChangeShapeType="1"/>
        </xdr:cNvSpPr>
      </xdr:nvSpPr>
      <xdr:spPr bwMode="auto">
        <a:xfrm flipH="1">
          <a:off x="2457450" y="7124700"/>
          <a:ext cx="581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36</xdr:row>
      <xdr:rowOff>9525</xdr:rowOff>
    </xdr:from>
    <xdr:to>
      <xdr:col>2</xdr:col>
      <xdr:colOff>200025</xdr:colOff>
      <xdr:row>38</xdr:row>
      <xdr:rowOff>142875</xdr:rowOff>
    </xdr:to>
    <xdr:sp macro="" textlink="">
      <xdr:nvSpPr>
        <xdr:cNvPr id="13" name="Line 35"/>
        <xdr:cNvSpPr>
          <a:spLocks noChangeShapeType="1"/>
        </xdr:cNvSpPr>
      </xdr:nvSpPr>
      <xdr:spPr bwMode="auto">
        <a:xfrm flipH="1">
          <a:off x="1314450" y="7058025"/>
          <a:ext cx="104775" cy="514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228600</xdr:colOff>
      <xdr:row>30</xdr:row>
      <xdr:rowOff>123825</xdr:rowOff>
    </xdr:from>
    <xdr:to>
      <xdr:col>10</xdr:col>
      <xdr:colOff>419100</xdr:colOff>
      <xdr:row>30</xdr:row>
      <xdr:rowOff>123825</xdr:rowOff>
    </xdr:to>
    <xdr:sp macro="" textlink="">
      <xdr:nvSpPr>
        <xdr:cNvPr id="14" name="Line 36"/>
        <xdr:cNvSpPr>
          <a:spLocks noChangeShapeType="1"/>
        </xdr:cNvSpPr>
      </xdr:nvSpPr>
      <xdr:spPr bwMode="auto">
        <a:xfrm>
          <a:off x="5715000" y="6029325"/>
          <a:ext cx="800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34</xdr:row>
      <xdr:rowOff>0</xdr:rowOff>
    </xdr:from>
    <xdr:to>
      <xdr:col>2</xdr:col>
      <xdr:colOff>95250</xdr:colOff>
      <xdr:row>34</xdr:row>
      <xdr:rowOff>76200</xdr:rowOff>
    </xdr:to>
    <xdr:sp macro="" textlink="">
      <xdr:nvSpPr>
        <xdr:cNvPr id="15" name="Line 38"/>
        <xdr:cNvSpPr>
          <a:spLocks noChangeShapeType="1"/>
        </xdr:cNvSpPr>
      </xdr:nvSpPr>
      <xdr:spPr bwMode="auto">
        <a:xfrm>
          <a:off x="1314450" y="6667500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295275</xdr:colOff>
      <xdr:row>33</xdr:row>
      <xdr:rowOff>38100</xdr:rowOff>
    </xdr:from>
    <xdr:to>
      <xdr:col>2</xdr:col>
      <xdr:colOff>295275</xdr:colOff>
      <xdr:row>34</xdr:row>
      <xdr:rowOff>76200</xdr:rowOff>
    </xdr:to>
    <xdr:sp macro="" textlink="">
      <xdr:nvSpPr>
        <xdr:cNvPr id="16" name="Line 39"/>
        <xdr:cNvSpPr>
          <a:spLocks noChangeShapeType="1"/>
        </xdr:cNvSpPr>
      </xdr:nvSpPr>
      <xdr:spPr bwMode="auto">
        <a:xfrm>
          <a:off x="1514475" y="6515100"/>
          <a:ext cx="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114300</xdr:colOff>
      <xdr:row>34</xdr:row>
      <xdr:rowOff>9525</xdr:rowOff>
    </xdr:from>
    <xdr:to>
      <xdr:col>3</xdr:col>
      <xdr:colOff>114300</xdr:colOff>
      <xdr:row>35</xdr:row>
      <xdr:rowOff>0</xdr:rowOff>
    </xdr:to>
    <xdr:sp macro="" textlink="">
      <xdr:nvSpPr>
        <xdr:cNvPr id="17" name="Line 40"/>
        <xdr:cNvSpPr>
          <a:spLocks noChangeShapeType="1"/>
        </xdr:cNvSpPr>
      </xdr:nvSpPr>
      <xdr:spPr bwMode="auto">
        <a:xfrm>
          <a:off x="1943100" y="6677025"/>
          <a:ext cx="0" cy="1809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285750</xdr:colOff>
      <xdr:row>34</xdr:row>
      <xdr:rowOff>0</xdr:rowOff>
    </xdr:from>
    <xdr:to>
      <xdr:col>3</xdr:col>
      <xdr:colOff>285750</xdr:colOff>
      <xdr:row>34</xdr:row>
      <xdr:rowOff>76200</xdr:rowOff>
    </xdr:to>
    <xdr:sp macro="" textlink="">
      <xdr:nvSpPr>
        <xdr:cNvPr id="18" name="Line 41"/>
        <xdr:cNvSpPr>
          <a:spLocks noChangeShapeType="1"/>
        </xdr:cNvSpPr>
      </xdr:nvSpPr>
      <xdr:spPr bwMode="auto">
        <a:xfrm>
          <a:off x="2114550" y="6667500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428625</xdr:colOff>
      <xdr:row>35</xdr:row>
      <xdr:rowOff>0</xdr:rowOff>
    </xdr:from>
    <xdr:to>
      <xdr:col>3</xdr:col>
      <xdr:colOff>438150</xdr:colOff>
      <xdr:row>35</xdr:row>
      <xdr:rowOff>0</xdr:rowOff>
    </xdr:to>
    <xdr:sp macro="" textlink="">
      <xdr:nvSpPr>
        <xdr:cNvPr id="19" name="Line 42"/>
        <xdr:cNvSpPr>
          <a:spLocks noChangeShapeType="1"/>
        </xdr:cNvSpPr>
      </xdr:nvSpPr>
      <xdr:spPr bwMode="auto">
        <a:xfrm>
          <a:off x="2257425" y="6858000"/>
          <a:ext cx="95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647700</xdr:colOff>
      <xdr:row>34</xdr:row>
      <xdr:rowOff>0</xdr:rowOff>
    </xdr:from>
    <xdr:to>
      <xdr:col>3</xdr:col>
      <xdr:colOff>647700</xdr:colOff>
      <xdr:row>35</xdr:row>
      <xdr:rowOff>9525</xdr:rowOff>
    </xdr:to>
    <xdr:sp macro="" textlink="">
      <xdr:nvSpPr>
        <xdr:cNvPr id="20" name="Line 43"/>
        <xdr:cNvSpPr>
          <a:spLocks noChangeShapeType="1"/>
        </xdr:cNvSpPr>
      </xdr:nvSpPr>
      <xdr:spPr bwMode="auto">
        <a:xfrm>
          <a:off x="2438400" y="6667500"/>
          <a:ext cx="0" cy="2000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104775</xdr:colOff>
      <xdr:row>33</xdr:row>
      <xdr:rowOff>38100</xdr:rowOff>
    </xdr:from>
    <xdr:to>
      <xdr:col>4</xdr:col>
      <xdr:colOff>104775</xdr:colOff>
      <xdr:row>35</xdr:row>
      <xdr:rowOff>9525</xdr:rowOff>
    </xdr:to>
    <xdr:sp macro="" textlink="">
      <xdr:nvSpPr>
        <xdr:cNvPr id="21" name="Line 44"/>
        <xdr:cNvSpPr>
          <a:spLocks noChangeShapeType="1"/>
        </xdr:cNvSpPr>
      </xdr:nvSpPr>
      <xdr:spPr bwMode="auto">
        <a:xfrm>
          <a:off x="2543175" y="6515100"/>
          <a:ext cx="0" cy="3524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247650</xdr:colOff>
      <xdr:row>34</xdr:row>
      <xdr:rowOff>0</xdr:rowOff>
    </xdr:from>
    <xdr:to>
      <xdr:col>4</xdr:col>
      <xdr:colOff>247650</xdr:colOff>
      <xdr:row>34</xdr:row>
      <xdr:rowOff>76200</xdr:rowOff>
    </xdr:to>
    <xdr:sp macro="" textlink="">
      <xdr:nvSpPr>
        <xdr:cNvPr id="22" name="Line 45"/>
        <xdr:cNvSpPr>
          <a:spLocks noChangeShapeType="1"/>
        </xdr:cNvSpPr>
      </xdr:nvSpPr>
      <xdr:spPr bwMode="auto">
        <a:xfrm>
          <a:off x="2686050" y="6667500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428625</xdr:colOff>
      <xdr:row>33</xdr:row>
      <xdr:rowOff>38100</xdr:rowOff>
    </xdr:from>
    <xdr:to>
      <xdr:col>4</xdr:col>
      <xdr:colOff>428625</xdr:colOff>
      <xdr:row>35</xdr:row>
      <xdr:rowOff>0</xdr:rowOff>
    </xdr:to>
    <xdr:sp macro="" textlink="">
      <xdr:nvSpPr>
        <xdr:cNvPr id="23" name="Line 46"/>
        <xdr:cNvSpPr>
          <a:spLocks noChangeShapeType="1"/>
        </xdr:cNvSpPr>
      </xdr:nvSpPr>
      <xdr:spPr bwMode="auto">
        <a:xfrm>
          <a:off x="2867025" y="6515100"/>
          <a:ext cx="0" cy="342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561975</xdr:colOff>
      <xdr:row>33</xdr:row>
      <xdr:rowOff>38100</xdr:rowOff>
    </xdr:from>
    <xdr:to>
      <xdr:col>4</xdr:col>
      <xdr:colOff>561975</xdr:colOff>
      <xdr:row>34</xdr:row>
      <xdr:rowOff>76200</xdr:rowOff>
    </xdr:to>
    <xdr:sp macro="" textlink="">
      <xdr:nvSpPr>
        <xdr:cNvPr id="24" name="Line 47"/>
        <xdr:cNvSpPr>
          <a:spLocks noChangeShapeType="1"/>
        </xdr:cNvSpPr>
      </xdr:nvSpPr>
      <xdr:spPr bwMode="auto">
        <a:xfrm>
          <a:off x="3000375" y="6515100"/>
          <a:ext cx="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34</xdr:row>
      <xdr:rowOff>19050</xdr:rowOff>
    </xdr:from>
    <xdr:to>
      <xdr:col>3</xdr:col>
      <xdr:colOff>466725</xdr:colOff>
      <xdr:row>34</xdr:row>
      <xdr:rowOff>76200</xdr:rowOff>
    </xdr:to>
    <xdr:sp macro="" textlink="">
      <xdr:nvSpPr>
        <xdr:cNvPr id="25" name="Line 48"/>
        <xdr:cNvSpPr>
          <a:spLocks noChangeShapeType="1"/>
        </xdr:cNvSpPr>
      </xdr:nvSpPr>
      <xdr:spPr bwMode="auto">
        <a:xfrm>
          <a:off x="2295525" y="6686550"/>
          <a:ext cx="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114300</xdr:colOff>
      <xdr:row>32</xdr:row>
      <xdr:rowOff>123825</xdr:rowOff>
    </xdr:from>
    <xdr:to>
      <xdr:col>1</xdr:col>
      <xdr:colOff>495300</xdr:colOff>
      <xdr:row>32</xdr:row>
      <xdr:rowOff>123825</xdr:rowOff>
    </xdr:to>
    <xdr:sp macro="" textlink="">
      <xdr:nvSpPr>
        <xdr:cNvPr id="26" name="Line 51"/>
        <xdr:cNvSpPr>
          <a:spLocks noChangeShapeType="1"/>
        </xdr:cNvSpPr>
      </xdr:nvSpPr>
      <xdr:spPr bwMode="auto">
        <a:xfrm flipH="1">
          <a:off x="723900" y="6410325"/>
          <a:ext cx="381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257175</xdr:colOff>
      <xdr:row>29</xdr:row>
      <xdr:rowOff>38100</xdr:rowOff>
    </xdr:from>
    <xdr:to>
      <xdr:col>1</xdr:col>
      <xdr:colOff>685800</xdr:colOff>
      <xdr:row>33</xdr:row>
      <xdr:rowOff>0</xdr:rowOff>
    </xdr:to>
    <xdr:sp macro="" textlink="">
      <xdr:nvSpPr>
        <xdr:cNvPr id="27" name="Line 52"/>
        <xdr:cNvSpPr>
          <a:spLocks noChangeShapeType="1"/>
        </xdr:cNvSpPr>
      </xdr:nvSpPr>
      <xdr:spPr bwMode="auto">
        <a:xfrm>
          <a:off x="866775" y="5753100"/>
          <a:ext cx="352425" cy="723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114300</xdr:colOff>
      <xdr:row>6</xdr:row>
      <xdr:rowOff>104775</xdr:rowOff>
    </xdr:from>
    <xdr:to>
      <xdr:col>0</xdr:col>
      <xdr:colOff>752475</xdr:colOff>
      <xdr:row>6</xdr:row>
      <xdr:rowOff>104775</xdr:rowOff>
    </xdr:to>
    <xdr:sp macro="" textlink="">
      <xdr:nvSpPr>
        <xdr:cNvPr id="28" name="Line 53"/>
        <xdr:cNvSpPr>
          <a:spLocks noChangeShapeType="1"/>
        </xdr:cNvSpPr>
      </xdr:nvSpPr>
      <xdr:spPr bwMode="auto">
        <a:xfrm>
          <a:off x="114300" y="1438275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114300</xdr:colOff>
      <xdr:row>14</xdr:row>
      <xdr:rowOff>85725</xdr:rowOff>
    </xdr:from>
    <xdr:to>
      <xdr:col>0</xdr:col>
      <xdr:colOff>733425</xdr:colOff>
      <xdr:row>14</xdr:row>
      <xdr:rowOff>85725</xdr:rowOff>
    </xdr:to>
    <xdr:sp macro="" textlink="">
      <xdr:nvSpPr>
        <xdr:cNvPr id="29" name="Line 55"/>
        <xdr:cNvSpPr>
          <a:spLocks noChangeShapeType="1"/>
        </xdr:cNvSpPr>
      </xdr:nvSpPr>
      <xdr:spPr bwMode="auto">
        <a:xfrm>
          <a:off x="114300" y="2943225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104775</xdr:colOff>
      <xdr:row>21</xdr:row>
      <xdr:rowOff>76200</xdr:rowOff>
    </xdr:from>
    <xdr:to>
      <xdr:col>3</xdr:col>
      <xdr:colOff>533400</xdr:colOff>
      <xdr:row>21</xdr:row>
      <xdr:rowOff>76200</xdr:rowOff>
    </xdr:to>
    <xdr:sp macro="" textlink="">
      <xdr:nvSpPr>
        <xdr:cNvPr id="30" name="Line 56"/>
        <xdr:cNvSpPr>
          <a:spLocks noChangeShapeType="1"/>
        </xdr:cNvSpPr>
      </xdr:nvSpPr>
      <xdr:spPr bwMode="auto">
        <a:xfrm flipH="1">
          <a:off x="1933575" y="4267200"/>
          <a:ext cx="4286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171450</xdr:colOff>
      <xdr:row>30</xdr:row>
      <xdr:rowOff>76200</xdr:rowOff>
    </xdr:from>
    <xdr:to>
      <xdr:col>3</xdr:col>
      <xdr:colOff>28575</xdr:colOff>
      <xdr:row>30</xdr:row>
      <xdr:rowOff>142875</xdr:rowOff>
    </xdr:to>
    <xdr:sp macro="" textlink="">
      <xdr:nvSpPr>
        <xdr:cNvPr id="31" name="Line 59"/>
        <xdr:cNvSpPr>
          <a:spLocks noChangeShapeType="1"/>
        </xdr:cNvSpPr>
      </xdr:nvSpPr>
      <xdr:spPr bwMode="auto">
        <a:xfrm flipV="1">
          <a:off x="1390650" y="5981700"/>
          <a:ext cx="466725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36</xdr:row>
      <xdr:rowOff>66675</xdr:rowOff>
    </xdr:from>
    <xdr:to>
      <xdr:col>7</xdr:col>
      <xdr:colOff>104775</xdr:colOff>
      <xdr:row>36</xdr:row>
      <xdr:rowOff>76200</xdr:rowOff>
    </xdr:to>
    <xdr:sp macro="" textlink="">
      <xdr:nvSpPr>
        <xdr:cNvPr id="32" name="Line 60"/>
        <xdr:cNvSpPr>
          <a:spLocks noChangeShapeType="1"/>
        </xdr:cNvSpPr>
      </xdr:nvSpPr>
      <xdr:spPr bwMode="auto">
        <a:xfrm flipV="1">
          <a:off x="3114675" y="7115175"/>
          <a:ext cx="12573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314325</xdr:colOff>
      <xdr:row>36</xdr:row>
      <xdr:rowOff>66675</xdr:rowOff>
    </xdr:from>
    <xdr:to>
      <xdr:col>10</xdr:col>
      <xdr:colOff>581025</xdr:colOff>
      <xdr:row>36</xdr:row>
      <xdr:rowOff>85725</xdr:rowOff>
    </xdr:to>
    <xdr:sp macro="" textlink="">
      <xdr:nvSpPr>
        <xdr:cNvPr id="33" name="Line 61"/>
        <xdr:cNvSpPr>
          <a:spLocks noChangeShapeType="1"/>
        </xdr:cNvSpPr>
      </xdr:nvSpPr>
      <xdr:spPr bwMode="auto">
        <a:xfrm flipV="1">
          <a:off x="5191125" y="7115175"/>
          <a:ext cx="1485900" cy="19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35</xdr:row>
      <xdr:rowOff>57150</xdr:rowOff>
    </xdr:from>
    <xdr:to>
      <xdr:col>6</xdr:col>
      <xdr:colOff>0</xdr:colOff>
      <xdr:row>37</xdr:row>
      <xdr:rowOff>95250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3067050" y="5724525"/>
          <a:ext cx="590550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238125</xdr:colOff>
      <xdr:row>36</xdr:row>
      <xdr:rowOff>28575</xdr:rowOff>
    </xdr:from>
    <xdr:to>
      <xdr:col>5</xdr:col>
      <xdr:colOff>0</xdr:colOff>
      <xdr:row>38</xdr:row>
      <xdr:rowOff>104775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676525" y="5857875"/>
          <a:ext cx="371475" cy="400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57150</xdr:colOff>
      <xdr:row>32</xdr:row>
      <xdr:rowOff>95250</xdr:rowOff>
    </xdr:from>
    <xdr:to>
      <xdr:col>2</xdr:col>
      <xdr:colOff>190500</xdr:colOff>
      <xdr:row>35</xdr:row>
      <xdr:rowOff>76200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 flipH="1" flipV="1">
          <a:off x="1276350" y="5276850"/>
          <a:ext cx="133350" cy="466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32</xdr:row>
      <xdr:rowOff>85725</xdr:rowOff>
    </xdr:from>
    <xdr:to>
      <xdr:col>2</xdr:col>
      <xdr:colOff>209550</xdr:colOff>
      <xdr:row>34</xdr:row>
      <xdr:rowOff>28575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 flipH="1" flipV="1">
          <a:off x="1314450" y="5267325"/>
          <a:ext cx="1143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171450</xdr:colOff>
      <xdr:row>32</xdr:row>
      <xdr:rowOff>76200</xdr:rowOff>
    </xdr:from>
    <xdr:to>
      <xdr:col>3</xdr:col>
      <xdr:colOff>28575</xdr:colOff>
      <xdr:row>32</xdr:row>
      <xdr:rowOff>142875</xdr:rowOff>
    </xdr:to>
    <xdr:sp macro="" textlink="">
      <xdr:nvSpPr>
        <xdr:cNvPr id="6" name="Line 20"/>
        <xdr:cNvSpPr>
          <a:spLocks noChangeShapeType="1"/>
        </xdr:cNvSpPr>
      </xdr:nvSpPr>
      <xdr:spPr bwMode="auto">
        <a:xfrm flipV="1">
          <a:off x="1390650" y="5257800"/>
          <a:ext cx="466725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47625</xdr:colOff>
      <xdr:row>32</xdr:row>
      <xdr:rowOff>38100</xdr:rowOff>
    </xdr:from>
    <xdr:to>
      <xdr:col>2</xdr:col>
      <xdr:colOff>161925</xdr:colOff>
      <xdr:row>32</xdr:row>
      <xdr:rowOff>123825</xdr:rowOff>
    </xdr:to>
    <xdr:sp macro="" textlink="">
      <xdr:nvSpPr>
        <xdr:cNvPr id="7" name="Oval 22"/>
        <xdr:cNvSpPr>
          <a:spLocks noChangeArrowheads="1"/>
        </xdr:cNvSpPr>
      </xdr:nvSpPr>
      <xdr:spPr bwMode="auto">
        <a:xfrm>
          <a:off x="1266825" y="5219700"/>
          <a:ext cx="114300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32</xdr:row>
      <xdr:rowOff>85725</xdr:rowOff>
    </xdr:from>
    <xdr:to>
      <xdr:col>2</xdr:col>
      <xdr:colOff>123825</xdr:colOff>
      <xdr:row>32</xdr:row>
      <xdr:rowOff>142875</xdr:rowOff>
    </xdr:to>
    <xdr:sp macro="" textlink="">
      <xdr:nvSpPr>
        <xdr:cNvPr id="8" name="Line 23"/>
        <xdr:cNvSpPr>
          <a:spLocks noChangeShapeType="1"/>
        </xdr:cNvSpPr>
      </xdr:nvSpPr>
      <xdr:spPr bwMode="auto">
        <a:xfrm>
          <a:off x="1323975" y="5267325"/>
          <a:ext cx="190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581025</xdr:colOff>
      <xdr:row>30</xdr:row>
      <xdr:rowOff>95250</xdr:rowOff>
    </xdr:from>
    <xdr:to>
      <xdr:col>2</xdr:col>
      <xdr:colOff>47625</xdr:colOff>
      <xdr:row>32</xdr:row>
      <xdr:rowOff>76200</xdr:rowOff>
    </xdr:to>
    <xdr:sp macro="" textlink="">
      <xdr:nvSpPr>
        <xdr:cNvPr id="9" name="Line 24"/>
        <xdr:cNvSpPr>
          <a:spLocks noChangeShapeType="1"/>
        </xdr:cNvSpPr>
      </xdr:nvSpPr>
      <xdr:spPr bwMode="auto">
        <a:xfrm flipH="1" flipV="1">
          <a:off x="1190625" y="4953000"/>
          <a:ext cx="7620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685800</xdr:colOff>
      <xdr:row>30</xdr:row>
      <xdr:rowOff>85725</xdr:rowOff>
    </xdr:from>
    <xdr:to>
      <xdr:col>2</xdr:col>
      <xdr:colOff>171450</xdr:colOff>
      <xdr:row>32</xdr:row>
      <xdr:rowOff>66675</xdr:rowOff>
    </xdr:to>
    <xdr:sp macro="" textlink="">
      <xdr:nvSpPr>
        <xdr:cNvPr id="10" name="Line 25"/>
        <xdr:cNvSpPr>
          <a:spLocks noChangeShapeType="1"/>
        </xdr:cNvSpPr>
      </xdr:nvSpPr>
      <xdr:spPr bwMode="auto">
        <a:xfrm flipH="1" flipV="1">
          <a:off x="1219200" y="4943475"/>
          <a:ext cx="17145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438150</xdr:colOff>
      <xdr:row>33</xdr:row>
      <xdr:rowOff>19050</xdr:rowOff>
    </xdr:from>
    <xdr:to>
      <xdr:col>1</xdr:col>
      <xdr:colOff>533400</xdr:colOff>
      <xdr:row>33</xdr:row>
      <xdr:rowOff>114300</xdr:rowOff>
    </xdr:to>
    <xdr:sp macro="" textlink="">
      <xdr:nvSpPr>
        <xdr:cNvPr id="11" name="Line 27"/>
        <xdr:cNvSpPr>
          <a:spLocks noChangeShapeType="1"/>
        </xdr:cNvSpPr>
      </xdr:nvSpPr>
      <xdr:spPr bwMode="auto">
        <a:xfrm>
          <a:off x="1047750" y="5362575"/>
          <a:ext cx="9525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381000</xdr:colOff>
      <xdr:row>35</xdr:row>
      <xdr:rowOff>57150</xdr:rowOff>
    </xdr:from>
    <xdr:to>
      <xdr:col>1</xdr:col>
      <xdr:colOff>676275</xdr:colOff>
      <xdr:row>37</xdr:row>
      <xdr:rowOff>0</xdr:rowOff>
    </xdr:to>
    <xdr:sp macro="" textlink="">
      <xdr:nvSpPr>
        <xdr:cNvPr id="12" name="Line 28"/>
        <xdr:cNvSpPr>
          <a:spLocks noChangeShapeType="1"/>
        </xdr:cNvSpPr>
      </xdr:nvSpPr>
      <xdr:spPr bwMode="auto">
        <a:xfrm flipH="1">
          <a:off x="990600" y="5724525"/>
          <a:ext cx="2286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</xdr:colOff>
      <xdr:row>33</xdr:row>
      <xdr:rowOff>85725</xdr:rowOff>
    </xdr:from>
    <xdr:to>
      <xdr:col>6</xdr:col>
      <xdr:colOff>352425</xdr:colOff>
      <xdr:row>33</xdr:row>
      <xdr:rowOff>85725</xdr:rowOff>
    </xdr:to>
    <xdr:sp macro="" textlink="">
      <xdr:nvSpPr>
        <xdr:cNvPr id="13" name="Line 29"/>
        <xdr:cNvSpPr>
          <a:spLocks noChangeShapeType="1"/>
        </xdr:cNvSpPr>
      </xdr:nvSpPr>
      <xdr:spPr bwMode="auto">
        <a:xfrm>
          <a:off x="3067050" y="5429250"/>
          <a:ext cx="942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28575</xdr:colOff>
      <xdr:row>33</xdr:row>
      <xdr:rowOff>76200</xdr:rowOff>
    </xdr:from>
    <xdr:to>
      <xdr:col>10</xdr:col>
      <xdr:colOff>590550</xdr:colOff>
      <xdr:row>33</xdr:row>
      <xdr:rowOff>76200</xdr:rowOff>
    </xdr:to>
    <xdr:sp macro="" textlink="">
      <xdr:nvSpPr>
        <xdr:cNvPr id="14" name="Line 30"/>
        <xdr:cNvSpPr>
          <a:spLocks noChangeShapeType="1"/>
        </xdr:cNvSpPr>
      </xdr:nvSpPr>
      <xdr:spPr bwMode="auto">
        <a:xfrm flipH="1">
          <a:off x="4905375" y="5419725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37</xdr:row>
      <xdr:rowOff>76200</xdr:rowOff>
    </xdr:from>
    <xdr:to>
      <xdr:col>2</xdr:col>
      <xdr:colOff>361950</xdr:colOff>
      <xdr:row>37</xdr:row>
      <xdr:rowOff>76200</xdr:rowOff>
    </xdr:to>
    <xdr:sp macro="" textlink="">
      <xdr:nvSpPr>
        <xdr:cNvPr id="15" name="Line 31"/>
        <xdr:cNvSpPr>
          <a:spLocks noChangeShapeType="1"/>
        </xdr:cNvSpPr>
      </xdr:nvSpPr>
      <xdr:spPr bwMode="auto">
        <a:xfrm>
          <a:off x="1228725" y="6067425"/>
          <a:ext cx="352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19050</xdr:colOff>
      <xdr:row>37</xdr:row>
      <xdr:rowOff>76200</xdr:rowOff>
    </xdr:from>
    <xdr:to>
      <xdr:col>4</xdr:col>
      <xdr:colOff>600075</xdr:colOff>
      <xdr:row>37</xdr:row>
      <xdr:rowOff>76200</xdr:rowOff>
    </xdr:to>
    <xdr:sp macro="" textlink="">
      <xdr:nvSpPr>
        <xdr:cNvPr id="16" name="Line 32"/>
        <xdr:cNvSpPr>
          <a:spLocks noChangeShapeType="1"/>
        </xdr:cNvSpPr>
      </xdr:nvSpPr>
      <xdr:spPr bwMode="auto">
        <a:xfrm flipH="1">
          <a:off x="2457450" y="6067425"/>
          <a:ext cx="581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32</xdr:row>
      <xdr:rowOff>142875</xdr:rowOff>
    </xdr:from>
    <xdr:to>
      <xdr:col>5</xdr:col>
      <xdr:colOff>590550</xdr:colOff>
      <xdr:row>33</xdr:row>
      <xdr:rowOff>133350</xdr:rowOff>
    </xdr:to>
    <xdr:sp macro="" textlink="">
      <xdr:nvSpPr>
        <xdr:cNvPr id="17" name="Line 33"/>
        <xdr:cNvSpPr>
          <a:spLocks noChangeShapeType="1"/>
        </xdr:cNvSpPr>
      </xdr:nvSpPr>
      <xdr:spPr bwMode="auto">
        <a:xfrm flipV="1">
          <a:off x="3343275" y="5324475"/>
          <a:ext cx="295275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381000</xdr:colOff>
      <xdr:row>33</xdr:row>
      <xdr:rowOff>9525</xdr:rowOff>
    </xdr:from>
    <xdr:to>
      <xdr:col>10</xdr:col>
      <xdr:colOff>571500</xdr:colOff>
      <xdr:row>33</xdr:row>
      <xdr:rowOff>152400</xdr:rowOff>
    </xdr:to>
    <xdr:sp macro="" textlink="">
      <xdr:nvSpPr>
        <xdr:cNvPr id="18" name="Line 34"/>
        <xdr:cNvSpPr>
          <a:spLocks noChangeShapeType="1"/>
        </xdr:cNvSpPr>
      </xdr:nvSpPr>
      <xdr:spPr bwMode="auto">
        <a:xfrm>
          <a:off x="6477000" y="5353050"/>
          <a:ext cx="190500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37</xdr:row>
      <xdr:rowOff>9525</xdr:rowOff>
    </xdr:from>
    <xdr:to>
      <xdr:col>2</xdr:col>
      <xdr:colOff>200025</xdr:colOff>
      <xdr:row>39</xdr:row>
      <xdr:rowOff>142875</xdr:rowOff>
    </xdr:to>
    <xdr:sp macro="" textlink="">
      <xdr:nvSpPr>
        <xdr:cNvPr id="19" name="Line 35"/>
        <xdr:cNvSpPr>
          <a:spLocks noChangeShapeType="1"/>
        </xdr:cNvSpPr>
      </xdr:nvSpPr>
      <xdr:spPr bwMode="auto">
        <a:xfrm flipH="1">
          <a:off x="1314450" y="6000750"/>
          <a:ext cx="104775" cy="457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361950</xdr:colOff>
      <xdr:row>8</xdr:row>
      <xdr:rowOff>57150</xdr:rowOff>
    </xdr:from>
    <xdr:to>
      <xdr:col>5</xdr:col>
      <xdr:colOff>19050</xdr:colOff>
      <xdr:row>26</xdr:row>
      <xdr:rowOff>66675</xdr:rowOff>
    </xdr:to>
    <xdr:sp macro="" textlink="">
      <xdr:nvSpPr>
        <xdr:cNvPr id="20" name="Line 37"/>
        <xdr:cNvSpPr>
          <a:spLocks noChangeShapeType="1"/>
        </xdr:cNvSpPr>
      </xdr:nvSpPr>
      <xdr:spPr bwMode="auto">
        <a:xfrm>
          <a:off x="971550" y="1352550"/>
          <a:ext cx="2095500" cy="29241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571500</xdr:colOff>
      <xdr:row>37</xdr:row>
      <xdr:rowOff>133350</xdr:rowOff>
    </xdr:from>
    <xdr:to>
      <xdr:col>5</xdr:col>
      <xdr:colOff>571500</xdr:colOff>
      <xdr:row>40</xdr:row>
      <xdr:rowOff>66675</xdr:rowOff>
    </xdr:to>
    <xdr:sp macro="" textlink="">
      <xdr:nvSpPr>
        <xdr:cNvPr id="21" name="Line 38"/>
        <xdr:cNvSpPr>
          <a:spLocks noChangeShapeType="1"/>
        </xdr:cNvSpPr>
      </xdr:nvSpPr>
      <xdr:spPr bwMode="auto">
        <a:xfrm>
          <a:off x="2400300" y="6124575"/>
          <a:ext cx="1219200" cy="419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161925</xdr:colOff>
      <xdr:row>31</xdr:row>
      <xdr:rowOff>104775</xdr:rowOff>
    </xdr:from>
    <xdr:to>
      <xdr:col>5</xdr:col>
      <xdr:colOff>9525</xdr:colOff>
      <xdr:row>35</xdr:row>
      <xdr:rowOff>47625</xdr:rowOff>
    </xdr:to>
    <xdr:sp macro="" textlink="">
      <xdr:nvSpPr>
        <xdr:cNvPr id="22" name="Line 39"/>
        <xdr:cNvSpPr>
          <a:spLocks noChangeShapeType="1"/>
        </xdr:cNvSpPr>
      </xdr:nvSpPr>
      <xdr:spPr bwMode="auto">
        <a:xfrm flipH="1">
          <a:off x="2600325" y="5124450"/>
          <a:ext cx="45720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38100</xdr:colOff>
      <xdr:row>4</xdr:row>
      <xdr:rowOff>28575</xdr:rowOff>
    </xdr:from>
    <xdr:to>
      <xdr:col>25</xdr:col>
      <xdr:colOff>95250</xdr:colOff>
      <xdr:row>4</xdr:row>
      <xdr:rowOff>161925</xdr:rowOff>
    </xdr:to>
    <xdr:sp macro="" textlink="">
      <xdr:nvSpPr>
        <xdr:cNvPr id="3" name="Line 71"/>
        <xdr:cNvSpPr>
          <a:spLocks noChangeShapeType="1"/>
        </xdr:cNvSpPr>
      </xdr:nvSpPr>
      <xdr:spPr bwMode="auto">
        <a:xfrm flipH="1">
          <a:off x="13449300" y="790575"/>
          <a:ext cx="1885950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285750</xdr:colOff>
      <xdr:row>27</xdr:row>
      <xdr:rowOff>0</xdr:rowOff>
    </xdr:from>
    <xdr:to>
      <xdr:col>3</xdr:col>
      <xdr:colOff>0</xdr:colOff>
      <xdr:row>27</xdr:row>
      <xdr:rowOff>0</xdr:rowOff>
    </xdr:to>
    <xdr:sp macro="" textlink="">
      <xdr:nvSpPr>
        <xdr:cNvPr id="4" name="Line 72"/>
        <xdr:cNvSpPr>
          <a:spLocks noChangeShapeType="1"/>
        </xdr:cNvSpPr>
      </xdr:nvSpPr>
      <xdr:spPr bwMode="auto">
        <a:xfrm>
          <a:off x="1504950" y="5143500"/>
          <a:ext cx="3238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38100</xdr:colOff>
      <xdr:row>27</xdr:row>
      <xdr:rowOff>28575</xdr:rowOff>
    </xdr:from>
    <xdr:to>
      <xdr:col>6</xdr:col>
      <xdr:colOff>142875</xdr:colOff>
      <xdr:row>27</xdr:row>
      <xdr:rowOff>104775</xdr:rowOff>
    </xdr:to>
    <xdr:sp macro="" textlink="">
      <xdr:nvSpPr>
        <xdr:cNvPr id="5" name="Oval 74"/>
        <xdr:cNvSpPr>
          <a:spLocks noChangeArrowheads="1"/>
        </xdr:cNvSpPr>
      </xdr:nvSpPr>
      <xdr:spPr bwMode="auto">
        <a:xfrm>
          <a:off x="3695700" y="5172075"/>
          <a:ext cx="104775" cy="762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28</xdr:row>
      <xdr:rowOff>114300</xdr:rowOff>
    </xdr:from>
    <xdr:to>
      <xdr:col>8</xdr:col>
      <xdr:colOff>0</xdr:colOff>
      <xdr:row>29</xdr:row>
      <xdr:rowOff>28575</xdr:rowOff>
    </xdr:to>
    <xdr:sp macro="" textlink="">
      <xdr:nvSpPr>
        <xdr:cNvPr id="6" name="Oval 75"/>
        <xdr:cNvSpPr>
          <a:spLocks noChangeArrowheads="1"/>
        </xdr:cNvSpPr>
      </xdr:nvSpPr>
      <xdr:spPr bwMode="auto">
        <a:xfrm>
          <a:off x="4314825" y="5448300"/>
          <a:ext cx="561975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152400</xdr:colOff>
      <xdr:row>27</xdr:row>
      <xdr:rowOff>38100</xdr:rowOff>
    </xdr:from>
    <xdr:to>
      <xdr:col>7</xdr:col>
      <xdr:colOff>142875</xdr:colOff>
      <xdr:row>28</xdr:row>
      <xdr:rowOff>133350</xdr:rowOff>
    </xdr:to>
    <xdr:sp macro="" textlink="">
      <xdr:nvSpPr>
        <xdr:cNvPr id="7" name="Line 76"/>
        <xdr:cNvSpPr>
          <a:spLocks noChangeShapeType="1"/>
        </xdr:cNvSpPr>
      </xdr:nvSpPr>
      <xdr:spPr bwMode="auto">
        <a:xfrm>
          <a:off x="3810000" y="5181600"/>
          <a:ext cx="600075" cy="28575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27</xdr:row>
      <xdr:rowOff>95250</xdr:rowOff>
    </xdr:from>
    <xdr:to>
      <xdr:col>7</xdr:col>
      <xdr:colOff>47625</xdr:colOff>
      <xdr:row>29</xdr:row>
      <xdr:rowOff>0</xdr:rowOff>
    </xdr:to>
    <xdr:sp macro="" textlink="">
      <xdr:nvSpPr>
        <xdr:cNvPr id="8" name="Line 77"/>
        <xdr:cNvSpPr>
          <a:spLocks noChangeShapeType="1"/>
        </xdr:cNvSpPr>
      </xdr:nvSpPr>
      <xdr:spPr bwMode="auto">
        <a:xfrm>
          <a:off x="3724275" y="5238750"/>
          <a:ext cx="590550" cy="28575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26</xdr:row>
      <xdr:rowOff>142875</xdr:rowOff>
    </xdr:from>
    <xdr:to>
      <xdr:col>6</xdr:col>
      <xdr:colOff>142875</xdr:colOff>
      <xdr:row>27</xdr:row>
      <xdr:rowOff>38100</xdr:rowOff>
    </xdr:to>
    <xdr:sp macro="" textlink="">
      <xdr:nvSpPr>
        <xdr:cNvPr id="9" name="Line 78"/>
        <xdr:cNvSpPr>
          <a:spLocks noChangeShapeType="1"/>
        </xdr:cNvSpPr>
      </xdr:nvSpPr>
      <xdr:spPr bwMode="auto">
        <a:xfrm>
          <a:off x="3657600" y="5095875"/>
          <a:ext cx="142875" cy="85725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27</xdr:row>
      <xdr:rowOff>9525</xdr:rowOff>
    </xdr:from>
    <xdr:to>
      <xdr:col>6</xdr:col>
      <xdr:colOff>104775</xdr:colOff>
      <xdr:row>27</xdr:row>
      <xdr:rowOff>66675</xdr:rowOff>
    </xdr:to>
    <xdr:sp macro="" textlink="">
      <xdr:nvSpPr>
        <xdr:cNvPr id="10" name="Line 79"/>
        <xdr:cNvSpPr>
          <a:spLocks noChangeShapeType="1"/>
        </xdr:cNvSpPr>
      </xdr:nvSpPr>
      <xdr:spPr bwMode="auto">
        <a:xfrm>
          <a:off x="2438400" y="5153025"/>
          <a:ext cx="1323975" cy="5715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4</xdr:row>
      <xdr:rowOff>0</xdr:rowOff>
    </xdr:from>
    <xdr:to>
      <xdr:col>7</xdr:col>
      <xdr:colOff>0</xdr:colOff>
      <xdr:row>4</xdr:row>
      <xdr:rowOff>0</xdr:rowOff>
    </xdr:to>
    <xdr:sp macro="" textlink="">
      <xdr:nvSpPr>
        <xdr:cNvPr id="11" name="Line 81"/>
        <xdr:cNvSpPr>
          <a:spLocks noChangeShapeType="1"/>
        </xdr:cNvSpPr>
      </xdr:nvSpPr>
      <xdr:spPr bwMode="auto">
        <a:xfrm>
          <a:off x="3743325" y="762000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19</xdr:row>
      <xdr:rowOff>9525</xdr:rowOff>
    </xdr:from>
    <xdr:to>
      <xdr:col>7</xdr:col>
      <xdr:colOff>0</xdr:colOff>
      <xdr:row>19</xdr:row>
      <xdr:rowOff>9525</xdr:rowOff>
    </xdr:to>
    <xdr:sp macro="" textlink="">
      <xdr:nvSpPr>
        <xdr:cNvPr id="12" name="Line 83"/>
        <xdr:cNvSpPr>
          <a:spLocks noChangeShapeType="1"/>
        </xdr:cNvSpPr>
      </xdr:nvSpPr>
      <xdr:spPr bwMode="auto">
        <a:xfrm>
          <a:off x="3724275" y="3629025"/>
          <a:ext cx="5429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257175</xdr:colOff>
      <xdr:row>8</xdr:row>
      <xdr:rowOff>123825</xdr:rowOff>
    </xdr:from>
    <xdr:to>
      <xdr:col>1</xdr:col>
      <xdr:colOff>95250</xdr:colOff>
      <xdr:row>9</xdr:row>
      <xdr:rowOff>19050</xdr:rowOff>
    </xdr:to>
    <xdr:sp macro="" textlink="">
      <xdr:nvSpPr>
        <xdr:cNvPr id="13" name="Line 84"/>
        <xdr:cNvSpPr>
          <a:spLocks noChangeShapeType="1"/>
        </xdr:cNvSpPr>
      </xdr:nvSpPr>
      <xdr:spPr bwMode="auto">
        <a:xfrm>
          <a:off x="257175" y="1647825"/>
          <a:ext cx="447675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276225</xdr:colOff>
      <xdr:row>11</xdr:row>
      <xdr:rowOff>114300</xdr:rowOff>
    </xdr:from>
    <xdr:to>
      <xdr:col>1</xdr:col>
      <xdr:colOff>114300</xdr:colOff>
      <xdr:row>12</xdr:row>
      <xdr:rowOff>28575</xdr:rowOff>
    </xdr:to>
    <xdr:sp macro="" textlink="">
      <xdr:nvSpPr>
        <xdr:cNvPr id="14" name="Line 85"/>
        <xdr:cNvSpPr>
          <a:spLocks noChangeShapeType="1"/>
        </xdr:cNvSpPr>
      </xdr:nvSpPr>
      <xdr:spPr bwMode="auto">
        <a:xfrm>
          <a:off x="276225" y="2209800"/>
          <a:ext cx="447675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257175</xdr:colOff>
      <xdr:row>14</xdr:row>
      <xdr:rowOff>171450</xdr:rowOff>
    </xdr:from>
    <xdr:to>
      <xdr:col>1</xdr:col>
      <xdr:colOff>95250</xdr:colOff>
      <xdr:row>15</xdr:row>
      <xdr:rowOff>19050</xdr:rowOff>
    </xdr:to>
    <xdr:sp macro="" textlink="">
      <xdr:nvSpPr>
        <xdr:cNvPr id="15" name="Line 86"/>
        <xdr:cNvSpPr>
          <a:spLocks noChangeShapeType="1"/>
        </xdr:cNvSpPr>
      </xdr:nvSpPr>
      <xdr:spPr bwMode="auto">
        <a:xfrm>
          <a:off x="257175" y="2838450"/>
          <a:ext cx="447675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266700</xdr:colOff>
      <xdr:row>17</xdr:row>
      <xdr:rowOff>190500</xdr:rowOff>
    </xdr:from>
    <xdr:to>
      <xdr:col>1</xdr:col>
      <xdr:colOff>104775</xdr:colOff>
      <xdr:row>18</xdr:row>
      <xdr:rowOff>19050</xdr:rowOff>
    </xdr:to>
    <xdr:sp macro="" textlink="">
      <xdr:nvSpPr>
        <xdr:cNvPr id="16" name="Line 87"/>
        <xdr:cNvSpPr>
          <a:spLocks noChangeShapeType="1"/>
        </xdr:cNvSpPr>
      </xdr:nvSpPr>
      <xdr:spPr bwMode="auto">
        <a:xfrm>
          <a:off x="266700" y="3429000"/>
          <a:ext cx="447675" cy="19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26</xdr:row>
      <xdr:rowOff>66675</xdr:rowOff>
    </xdr:from>
    <xdr:to>
      <xdr:col>6</xdr:col>
      <xdr:colOff>66675</xdr:colOff>
      <xdr:row>26</xdr:row>
      <xdr:rowOff>66675</xdr:rowOff>
    </xdr:to>
    <xdr:sp macro="" textlink="">
      <xdr:nvSpPr>
        <xdr:cNvPr id="17" name="Line 88"/>
        <xdr:cNvSpPr>
          <a:spLocks noChangeShapeType="1"/>
        </xdr:cNvSpPr>
      </xdr:nvSpPr>
      <xdr:spPr bwMode="auto">
        <a:xfrm>
          <a:off x="1828800" y="5019675"/>
          <a:ext cx="1895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25</xdr:row>
      <xdr:rowOff>0</xdr:rowOff>
    </xdr:from>
    <xdr:to>
      <xdr:col>6</xdr:col>
      <xdr:colOff>66675</xdr:colOff>
      <xdr:row>25</xdr:row>
      <xdr:rowOff>0</xdr:rowOff>
    </xdr:to>
    <xdr:sp macro="" textlink="">
      <xdr:nvSpPr>
        <xdr:cNvPr id="18" name="Line 89"/>
        <xdr:cNvSpPr>
          <a:spLocks noChangeShapeType="1"/>
        </xdr:cNvSpPr>
      </xdr:nvSpPr>
      <xdr:spPr bwMode="auto">
        <a:xfrm>
          <a:off x="1828800" y="4762500"/>
          <a:ext cx="1895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25</xdr:row>
      <xdr:rowOff>0</xdr:rowOff>
    </xdr:from>
    <xdr:to>
      <xdr:col>3</xdr:col>
      <xdr:colOff>0</xdr:colOff>
      <xdr:row>26</xdr:row>
      <xdr:rowOff>57150</xdr:rowOff>
    </xdr:to>
    <xdr:sp macro="" textlink="">
      <xdr:nvSpPr>
        <xdr:cNvPr id="19" name="Line 91"/>
        <xdr:cNvSpPr>
          <a:spLocks noChangeShapeType="1"/>
        </xdr:cNvSpPr>
      </xdr:nvSpPr>
      <xdr:spPr bwMode="auto">
        <a:xfrm>
          <a:off x="1828800" y="4762500"/>
          <a:ext cx="0" cy="247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47625</xdr:colOff>
      <xdr:row>25</xdr:row>
      <xdr:rowOff>9525</xdr:rowOff>
    </xdr:from>
    <xdr:to>
      <xdr:col>6</xdr:col>
      <xdr:colOff>47625</xdr:colOff>
      <xdr:row>26</xdr:row>
      <xdr:rowOff>66675</xdr:rowOff>
    </xdr:to>
    <xdr:sp macro="" textlink="">
      <xdr:nvSpPr>
        <xdr:cNvPr id="20" name="Line 92"/>
        <xdr:cNvSpPr>
          <a:spLocks noChangeShapeType="1"/>
        </xdr:cNvSpPr>
      </xdr:nvSpPr>
      <xdr:spPr bwMode="auto">
        <a:xfrm>
          <a:off x="3705225" y="4772025"/>
          <a:ext cx="0" cy="247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114300</xdr:colOff>
      <xdr:row>25</xdr:row>
      <xdr:rowOff>76200</xdr:rowOff>
    </xdr:from>
    <xdr:to>
      <xdr:col>7</xdr:col>
      <xdr:colOff>0</xdr:colOff>
      <xdr:row>25</xdr:row>
      <xdr:rowOff>76200</xdr:rowOff>
    </xdr:to>
    <xdr:sp macro="" textlink="">
      <xdr:nvSpPr>
        <xdr:cNvPr id="21" name="Line 93"/>
        <xdr:cNvSpPr>
          <a:spLocks noChangeShapeType="1"/>
        </xdr:cNvSpPr>
      </xdr:nvSpPr>
      <xdr:spPr bwMode="auto">
        <a:xfrm flipH="1">
          <a:off x="3771900" y="483870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238125</xdr:colOff>
      <xdr:row>14</xdr:row>
      <xdr:rowOff>0</xdr:rowOff>
    </xdr:from>
    <xdr:to>
      <xdr:col>6</xdr:col>
      <xdr:colOff>238125</xdr:colOff>
      <xdr:row>18</xdr:row>
      <xdr:rowOff>0</xdr:rowOff>
    </xdr:to>
    <xdr:sp macro="" textlink="">
      <xdr:nvSpPr>
        <xdr:cNvPr id="22" name="Line 94"/>
        <xdr:cNvSpPr>
          <a:spLocks noChangeShapeType="1"/>
        </xdr:cNvSpPr>
      </xdr:nvSpPr>
      <xdr:spPr bwMode="auto">
        <a:xfrm>
          <a:off x="3895725" y="2667000"/>
          <a:ext cx="0" cy="762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238125</xdr:colOff>
      <xdr:row>4</xdr:row>
      <xdr:rowOff>47625</xdr:rowOff>
    </xdr:from>
    <xdr:to>
      <xdr:col>6</xdr:col>
      <xdr:colOff>238125</xdr:colOff>
      <xdr:row>12</xdr:row>
      <xdr:rowOff>47625</xdr:rowOff>
    </xdr:to>
    <xdr:sp macro="" textlink="">
      <xdr:nvSpPr>
        <xdr:cNvPr id="23" name="Line 95"/>
        <xdr:cNvSpPr>
          <a:spLocks noChangeShapeType="1"/>
        </xdr:cNvSpPr>
      </xdr:nvSpPr>
      <xdr:spPr bwMode="auto">
        <a:xfrm flipV="1">
          <a:off x="3895725" y="809625"/>
          <a:ext cx="0" cy="1524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400050</xdr:colOff>
      <xdr:row>4</xdr:row>
      <xdr:rowOff>57150</xdr:rowOff>
    </xdr:from>
    <xdr:to>
      <xdr:col>2</xdr:col>
      <xdr:colOff>400050</xdr:colOff>
      <xdr:row>7</xdr:row>
      <xdr:rowOff>0</xdr:rowOff>
    </xdr:to>
    <xdr:sp macro="" textlink="">
      <xdr:nvSpPr>
        <xdr:cNvPr id="24" name="Line 96"/>
        <xdr:cNvSpPr>
          <a:spLocks noChangeShapeType="1"/>
        </xdr:cNvSpPr>
      </xdr:nvSpPr>
      <xdr:spPr bwMode="auto">
        <a:xfrm flipV="1">
          <a:off x="1619250" y="819150"/>
          <a:ext cx="0" cy="514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400050</xdr:colOff>
      <xdr:row>8</xdr:row>
      <xdr:rowOff>0</xdr:rowOff>
    </xdr:from>
    <xdr:to>
      <xdr:col>2</xdr:col>
      <xdr:colOff>400050</xdr:colOff>
      <xdr:row>8</xdr:row>
      <xdr:rowOff>152400</xdr:rowOff>
    </xdr:to>
    <xdr:sp macro="" textlink="">
      <xdr:nvSpPr>
        <xdr:cNvPr id="25" name="Line 97"/>
        <xdr:cNvSpPr>
          <a:spLocks noChangeShapeType="1"/>
        </xdr:cNvSpPr>
      </xdr:nvSpPr>
      <xdr:spPr bwMode="auto">
        <a:xfrm>
          <a:off x="1619250" y="1524000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257175</xdr:colOff>
      <xdr:row>19</xdr:row>
      <xdr:rowOff>28575</xdr:rowOff>
    </xdr:from>
    <xdr:to>
      <xdr:col>6</xdr:col>
      <xdr:colOff>257175</xdr:colOff>
      <xdr:row>20</xdr:row>
      <xdr:rowOff>0</xdr:rowOff>
    </xdr:to>
    <xdr:sp macro="" textlink="">
      <xdr:nvSpPr>
        <xdr:cNvPr id="26" name="Line 98"/>
        <xdr:cNvSpPr>
          <a:spLocks noChangeShapeType="1"/>
        </xdr:cNvSpPr>
      </xdr:nvSpPr>
      <xdr:spPr bwMode="auto">
        <a:xfrm flipV="1">
          <a:off x="3914775" y="3648075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257175</xdr:colOff>
      <xdr:row>21</xdr:row>
      <xdr:rowOff>0</xdr:rowOff>
    </xdr:from>
    <xdr:to>
      <xdr:col>6</xdr:col>
      <xdr:colOff>257175</xdr:colOff>
      <xdr:row>27</xdr:row>
      <xdr:rowOff>152400</xdr:rowOff>
    </xdr:to>
    <xdr:sp macro="" textlink="">
      <xdr:nvSpPr>
        <xdr:cNvPr id="27" name="Line 99"/>
        <xdr:cNvSpPr>
          <a:spLocks noChangeShapeType="1"/>
        </xdr:cNvSpPr>
      </xdr:nvSpPr>
      <xdr:spPr bwMode="auto">
        <a:xfrm>
          <a:off x="3914775" y="4000500"/>
          <a:ext cx="0" cy="1295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381000</xdr:colOff>
      <xdr:row>10</xdr:row>
      <xdr:rowOff>28575</xdr:rowOff>
    </xdr:from>
    <xdr:to>
      <xdr:col>2</xdr:col>
      <xdr:colOff>381000</xdr:colOff>
      <xdr:row>11</xdr:row>
      <xdr:rowOff>0</xdr:rowOff>
    </xdr:to>
    <xdr:sp macro="" textlink="">
      <xdr:nvSpPr>
        <xdr:cNvPr id="28" name="Line 100"/>
        <xdr:cNvSpPr>
          <a:spLocks noChangeShapeType="1"/>
        </xdr:cNvSpPr>
      </xdr:nvSpPr>
      <xdr:spPr bwMode="auto">
        <a:xfrm flipV="1">
          <a:off x="1600200" y="1933575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428625</xdr:colOff>
      <xdr:row>13</xdr:row>
      <xdr:rowOff>152400</xdr:rowOff>
    </xdr:from>
    <xdr:to>
      <xdr:col>2</xdr:col>
      <xdr:colOff>428625</xdr:colOff>
      <xdr:row>14</xdr:row>
      <xdr:rowOff>219075</xdr:rowOff>
    </xdr:to>
    <xdr:sp macro="" textlink="">
      <xdr:nvSpPr>
        <xdr:cNvPr id="29" name="Line 101"/>
        <xdr:cNvSpPr>
          <a:spLocks noChangeShapeType="1"/>
        </xdr:cNvSpPr>
      </xdr:nvSpPr>
      <xdr:spPr bwMode="auto">
        <a:xfrm>
          <a:off x="1647825" y="2628900"/>
          <a:ext cx="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16</xdr:row>
      <xdr:rowOff>152400</xdr:rowOff>
    </xdr:from>
    <xdr:to>
      <xdr:col>2</xdr:col>
      <xdr:colOff>466725</xdr:colOff>
      <xdr:row>17</xdr:row>
      <xdr:rowOff>228600</xdr:rowOff>
    </xdr:to>
    <xdr:sp macro="" textlink="">
      <xdr:nvSpPr>
        <xdr:cNvPr id="30" name="Line 102"/>
        <xdr:cNvSpPr>
          <a:spLocks noChangeShapeType="1"/>
        </xdr:cNvSpPr>
      </xdr:nvSpPr>
      <xdr:spPr bwMode="auto">
        <a:xfrm>
          <a:off x="1685925" y="3200400"/>
          <a:ext cx="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16</xdr:row>
      <xdr:rowOff>19050</xdr:rowOff>
    </xdr:from>
    <xdr:to>
      <xdr:col>2</xdr:col>
      <xdr:colOff>466725</xdr:colOff>
      <xdr:row>17</xdr:row>
      <xdr:rowOff>0</xdr:rowOff>
    </xdr:to>
    <xdr:sp macro="" textlink="">
      <xdr:nvSpPr>
        <xdr:cNvPr id="31" name="Line 106"/>
        <xdr:cNvSpPr>
          <a:spLocks noChangeShapeType="1"/>
        </xdr:cNvSpPr>
      </xdr:nvSpPr>
      <xdr:spPr bwMode="auto">
        <a:xfrm flipV="1">
          <a:off x="1685925" y="3067050"/>
          <a:ext cx="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428625</xdr:colOff>
      <xdr:row>13</xdr:row>
      <xdr:rowOff>9525</xdr:rowOff>
    </xdr:from>
    <xdr:to>
      <xdr:col>2</xdr:col>
      <xdr:colOff>428625</xdr:colOff>
      <xdr:row>13</xdr:row>
      <xdr:rowOff>161925</xdr:rowOff>
    </xdr:to>
    <xdr:sp macro="" textlink="">
      <xdr:nvSpPr>
        <xdr:cNvPr id="32" name="Line 107"/>
        <xdr:cNvSpPr>
          <a:spLocks noChangeShapeType="1"/>
        </xdr:cNvSpPr>
      </xdr:nvSpPr>
      <xdr:spPr bwMode="auto">
        <a:xfrm flipV="1">
          <a:off x="1647825" y="2486025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381000</xdr:colOff>
      <xdr:row>11</xdr:row>
      <xdr:rowOff>0</xdr:rowOff>
    </xdr:from>
    <xdr:to>
      <xdr:col>2</xdr:col>
      <xdr:colOff>381000</xdr:colOff>
      <xdr:row>11</xdr:row>
      <xdr:rowOff>152400</xdr:rowOff>
    </xdr:to>
    <xdr:sp macro="" textlink="">
      <xdr:nvSpPr>
        <xdr:cNvPr id="33" name="Line 110"/>
        <xdr:cNvSpPr>
          <a:spLocks noChangeShapeType="1"/>
        </xdr:cNvSpPr>
      </xdr:nvSpPr>
      <xdr:spPr bwMode="auto">
        <a:xfrm>
          <a:off x="1600200" y="2095500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123825</xdr:colOff>
      <xdr:row>25</xdr:row>
      <xdr:rowOff>76200</xdr:rowOff>
    </xdr:from>
    <xdr:to>
      <xdr:col>14</xdr:col>
      <xdr:colOff>85725</xdr:colOff>
      <xdr:row>25</xdr:row>
      <xdr:rowOff>85725</xdr:rowOff>
    </xdr:to>
    <xdr:sp macro="" textlink="">
      <xdr:nvSpPr>
        <xdr:cNvPr id="34" name="Line 111"/>
        <xdr:cNvSpPr>
          <a:spLocks noChangeShapeType="1"/>
        </xdr:cNvSpPr>
      </xdr:nvSpPr>
      <xdr:spPr bwMode="auto">
        <a:xfrm flipH="1">
          <a:off x="7439025" y="4838700"/>
          <a:ext cx="11811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35</xdr:row>
      <xdr:rowOff>57150</xdr:rowOff>
    </xdr:from>
    <xdr:to>
      <xdr:col>6</xdr:col>
      <xdr:colOff>0</xdr:colOff>
      <xdr:row>37</xdr:row>
      <xdr:rowOff>95250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3067050" y="5724525"/>
          <a:ext cx="590550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238125</xdr:colOff>
      <xdr:row>36</xdr:row>
      <xdr:rowOff>28575</xdr:rowOff>
    </xdr:from>
    <xdr:to>
      <xdr:col>5</xdr:col>
      <xdr:colOff>0</xdr:colOff>
      <xdr:row>38</xdr:row>
      <xdr:rowOff>104775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676525" y="5857875"/>
          <a:ext cx="371475" cy="400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57150</xdr:colOff>
      <xdr:row>32</xdr:row>
      <xdr:rowOff>95250</xdr:rowOff>
    </xdr:from>
    <xdr:to>
      <xdr:col>2</xdr:col>
      <xdr:colOff>190500</xdr:colOff>
      <xdr:row>35</xdr:row>
      <xdr:rowOff>76200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 flipH="1" flipV="1">
          <a:off x="1276350" y="5276850"/>
          <a:ext cx="133350" cy="466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32</xdr:row>
      <xdr:rowOff>85725</xdr:rowOff>
    </xdr:from>
    <xdr:to>
      <xdr:col>2</xdr:col>
      <xdr:colOff>209550</xdr:colOff>
      <xdr:row>34</xdr:row>
      <xdr:rowOff>28575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 flipH="1" flipV="1">
          <a:off x="1314450" y="5267325"/>
          <a:ext cx="1143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171450</xdr:colOff>
      <xdr:row>32</xdr:row>
      <xdr:rowOff>76200</xdr:rowOff>
    </xdr:from>
    <xdr:to>
      <xdr:col>3</xdr:col>
      <xdr:colOff>28575</xdr:colOff>
      <xdr:row>32</xdr:row>
      <xdr:rowOff>142875</xdr:rowOff>
    </xdr:to>
    <xdr:sp macro="" textlink="">
      <xdr:nvSpPr>
        <xdr:cNvPr id="6" name="Line 20"/>
        <xdr:cNvSpPr>
          <a:spLocks noChangeShapeType="1"/>
        </xdr:cNvSpPr>
      </xdr:nvSpPr>
      <xdr:spPr bwMode="auto">
        <a:xfrm flipV="1">
          <a:off x="1390650" y="5257800"/>
          <a:ext cx="466725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47625</xdr:colOff>
      <xdr:row>32</xdr:row>
      <xdr:rowOff>38100</xdr:rowOff>
    </xdr:from>
    <xdr:to>
      <xdr:col>2</xdr:col>
      <xdr:colOff>161925</xdr:colOff>
      <xdr:row>32</xdr:row>
      <xdr:rowOff>123825</xdr:rowOff>
    </xdr:to>
    <xdr:sp macro="" textlink="">
      <xdr:nvSpPr>
        <xdr:cNvPr id="7" name="Oval 22"/>
        <xdr:cNvSpPr>
          <a:spLocks noChangeArrowheads="1"/>
        </xdr:cNvSpPr>
      </xdr:nvSpPr>
      <xdr:spPr bwMode="auto">
        <a:xfrm>
          <a:off x="1266825" y="5219700"/>
          <a:ext cx="114300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32</xdr:row>
      <xdr:rowOff>85725</xdr:rowOff>
    </xdr:from>
    <xdr:to>
      <xdr:col>2</xdr:col>
      <xdr:colOff>123825</xdr:colOff>
      <xdr:row>32</xdr:row>
      <xdr:rowOff>142875</xdr:rowOff>
    </xdr:to>
    <xdr:sp macro="" textlink="">
      <xdr:nvSpPr>
        <xdr:cNvPr id="8" name="Line 23"/>
        <xdr:cNvSpPr>
          <a:spLocks noChangeShapeType="1"/>
        </xdr:cNvSpPr>
      </xdr:nvSpPr>
      <xdr:spPr bwMode="auto">
        <a:xfrm>
          <a:off x="1323975" y="5267325"/>
          <a:ext cx="190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581025</xdr:colOff>
      <xdr:row>30</xdr:row>
      <xdr:rowOff>95250</xdr:rowOff>
    </xdr:from>
    <xdr:to>
      <xdr:col>2</xdr:col>
      <xdr:colOff>47625</xdr:colOff>
      <xdr:row>32</xdr:row>
      <xdr:rowOff>76200</xdr:rowOff>
    </xdr:to>
    <xdr:sp macro="" textlink="">
      <xdr:nvSpPr>
        <xdr:cNvPr id="9" name="Line 24"/>
        <xdr:cNvSpPr>
          <a:spLocks noChangeShapeType="1"/>
        </xdr:cNvSpPr>
      </xdr:nvSpPr>
      <xdr:spPr bwMode="auto">
        <a:xfrm flipH="1" flipV="1">
          <a:off x="1190625" y="4953000"/>
          <a:ext cx="7620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685800</xdr:colOff>
      <xdr:row>30</xdr:row>
      <xdr:rowOff>85725</xdr:rowOff>
    </xdr:from>
    <xdr:to>
      <xdr:col>2</xdr:col>
      <xdr:colOff>171450</xdr:colOff>
      <xdr:row>32</xdr:row>
      <xdr:rowOff>66675</xdr:rowOff>
    </xdr:to>
    <xdr:sp macro="" textlink="">
      <xdr:nvSpPr>
        <xdr:cNvPr id="10" name="Line 25"/>
        <xdr:cNvSpPr>
          <a:spLocks noChangeShapeType="1"/>
        </xdr:cNvSpPr>
      </xdr:nvSpPr>
      <xdr:spPr bwMode="auto">
        <a:xfrm flipH="1" flipV="1">
          <a:off x="1219200" y="4943475"/>
          <a:ext cx="17145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438150</xdr:colOff>
      <xdr:row>33</xdr:row>
      <xdr:rowOff>19050</xdr:rowOff>
    </xdr:from>
    <xdr:to>
      <xdr:col>1</xdr:col>
      <xdr:colOff>533400</xdr:colOff>
      <xdr:row>33</xdr:row>
      <xdr:rowOff>114300</xdr:rowOff>
    </xdr:to>
    <xdr:sp macro="" textlink="">
      <xdr:nvSpPr>
        <xdr:cNvPr id="11" name="Line 27"/>
        <xdr:cNvSpPr>
          <a:spLocks noChangeShapeType="1"/>
        </xdr:cNvSpPr>
      </xdr:nvSpPr>
      <xdr:spPr bwMode="auto">
        <a:xfrm>
          <a:off x="1047750" y="5362575"/>
          <a:ext cx="9525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381000</xdr:colOff>
      <xdr:row>35</xdr:row>
      <xdr:rowOff>57150</xdr:rowOff>
    </xdr:from>
    <xdr:to>
      <xdr:col>1</xdr:col>
      <xdr:colOff>676275</xdr:colOff>
      <xdr:row>37</xdr:row>
      <xdr:rowOff>0</xdr:rowOff>
    </xdr:to>
    <xdr:sp macro="" textlink="">
      <xdr:nvSpPr>
        <xdr:cNvPr id="12" name="Line 28"/>
        <xdr:cNvSpPr>
          <a:spLocks noChangeShapeType="1"/>
        </xdr:cNvSpPr>
      </xdr:nvSpPr>
      <xdr:spPr bwMode="auto">
        <a:xfrm flipH="1">
          <a:off x="990600" y="5724525"/>
          <a:ext cx="2286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</xdr:colOff>
      <xdr:row>33</xdr:row>
      <xdr:rowOff>85725</xdr:rowOff>
    </xdr:from>
    <xdr:to>
      <xdr:col>6</xdr:col>
      <xdr:colOff>352425</xdr:colOff>
      <xdr:row>33</xdr:row>
      <xdr:rowOff>85725</xdr:rowOff>
    </xdr:to>
    <xdr:sp macro="" textlink="">
      <xdr:nvSpPr>
        <xdr:cNvPr id="13" name="Line 29"/>
        <xdr:cNvSpPr>
          <a:spLocks noChangeShapeType="1"/>
        </xdr:cNvSpPr>
      </xdr:nvSpPr>
      <xdr:spPr bwMode="auto">
        <a:xfrm>
          <a:off x="3067050" y="5429250"/>
          <a:ext cx="942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28575</xdr:colOff>
      <xdr:row>33</xdr:row>
      <xdr:rowOff>76200</xdr:rowOff>
    </xdr:from>
    <xdr:to>
      <xdr:col>10</xdr:col>
      <xdr:colOff>590550</xdr:colOff>
      <xdr:row>33</xdr:row>
      <xdr:rowOff>76200</xdr:rowOff>
    </xdr:to>
    <xdr:sp macro="" textlink="">
      <xdr:nvSpPr>
        <xdr:cNvPr id="14" name="Line 30"/>
        <xdr:cNvSpPr>
          <a:spLocks noChangeShapeType="1"/>
        </xdr:cNvSpPr>
      </xdr:nvSpPr>
      <xdr:spPr bwMode="auto">
        <a:xfrm flipH="1">
          <a:off x="4905375" y="5419725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37</xdr:row>
      <xdr:rowOff>76200</xdr:rowOff>
    </xdr:from>
    <xdr:to>
      <xdr:col>2</xdr:col>
      <xdr:colOff>361950</xdr:colOff>
      <xdr:row>37</xdr:row>
      <xdr:rowOff>76200</xdr:rowOff>
    </xdr:to>
    <xdr:sp macro="" textlink="">
      <xdr:nvSpPr>
        <xdr:cNvPr id="15" name="Line 31"/>
        <xdr:cNvSpPr>
          <a:spLocks noChangeShapeType="1"/>
        </xdr:cNvSpPr>
      </xdr:nvSpPr>
      <xdr:spPr bwMode="auto">
        <a:xfrm>
          <a:off x="1228725" y="6067425"/>
          <a:ext cx="352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19050</xdr:colOff>
      <xdr:row>37</xdr:row>
      <xdr:rowOff>76200</xdr:rowOff>
    </xdr:from>
    <xdr:to>
      <xdr:col>4</xdr:col>
      <xdr:colOff>600075</xdr:colOff>
      <xdr:row>37</xdr:row>
      <xdr:rowOff>76200</xdr:rowOff>
    </xdr:to>
    <xdr:sp macro="" textlink="">
      <xdr:nvSpPr>
        <xdr:cNvPr id="16" name="Line 32"/>
        <xdr:cNvSpPr>
          <a:spLocks noChangeShapeType="1"/>
        </xdr:cNvSpPr>
      </xdr:nvSpPr>
      <xdr:spPr bwMode="auto">
        <a:xfrm flipH="1">
          <a:off x="2457450" y="6067425"/>
          <a:ext cx="581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32</xdr:row>
      <xdr:rowOff>142875</xdr:rowOff>
    </xdr:from>
    <xdr:to>
      <xdr:col>5</xdr:col>
      <xdr:colOff>590550</xdr:colOff>
      <xdr:row>33</xdr:row>
      <xdr:rowOff>133350</xdr:rowOff>
    </xdr:to>
    <xdr:sp macro="" textlink="">
      <xdr:nvSpPr>
        <xdr:cNvPr id="17" name="Line 33"/>
        <xdr:cNvSpPr>
          <a:spLocks noChangeShapeType="1"/>
        </xdr:cNvSpPr>
      </xdr:nvSpPr>
      <xdr:spPr bwMode="auto">
        <a:xfrm flipV="1">
          <a:off x="3343275" y="5324475"/>
          <a:ext cx="295275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381000</xdr:colOff>
      <xdr:row>33</xdr:row>
      <xdr:rowOff>9525</xdr:rowOff>
    </xdr:from>
    <xdr:to>
      <xdr:col>10</xdr:col>
      <xdr:colOff>571500</xdr:colOff>
      <xdr:row>33</xdr:row>
      <xdr:rowOff>152400</xdr:rowOff>
    </xdr:to>
    <xdr:sp macro="" textlink="">
      <xdr:nvSpPr>
        <xdr:cNvPr id="18" name="Line 34"/>
        <xdr:cNvSpPr>
          <a:spLocks noChangeShapeType="1"/>
        </xdr:cNvSpPr>
      </xdr:nvSpPr>
      <xdr:spPr bwMode="auto">
        <a:xfrm>
          <a:off x="6477000" y="5353050"/>
          <a:ext cx="190500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37</xdr:row>
      <xdr:rowOff>9525</xdr:rowOff>
    </xdr:from>
    <xdr:to>
      <xdr:col>2</xdr:col>
      <xdr:colOff>200025</xdr:colOff>
      <xdr:row>39</xdr:row>
      <xdr:rowOff>142875</xdr:rowOff>
    </xdr:to>
    <xdr:sp macro="" textlink="">
      <xdr:nvSpPr>
        <xdr:cNvPr id="19" name="Line 35"/>
        <xdr:cNvSpPr>
          <a:spLocks noChangeShapeType="1"/>
        </xdr:cNvSpPr>
      </xdr:nvSpPr>
      <xdr:spPr bwMode="auto">
        <a:xfrm flipH="1">
          <a:off x="1314450" y="6000750"/>
          <a:ext cx="104775" cy="457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676275</xdr:colOff>
      <xdr:row>9</xdr:row>
      <xdr:rowOff>152400</xdr:rowOff>
    </xdr:from>
    <xdr:to>
      <xdr:col>5</xdr:col>
      <xdr:colOff>19050</xdr:colOff>
      <xdr:row>26</xdr:row>
      <xdr:rowOff>66675</xdr:rowOff>
    </xdr:to>
    <xdr:sp macro="" textlink="">
      <xdr:nvSpPr>
        <xdr:cNvPr id="20" name="Line 37"/>
        <xdr:cNvSpPr>
          <a:spLocks noChangeShapeType="1"/>
        </xdr:cNvSpPr>
      </xdr:nvSpPr>
      <xdr:spPr bwMode="auto">
        <a:xfrm>
          <a:off x="1219200" y="1609725"/>
          <a:ext cx="1847850" cy="2667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571500</xdr:colOff>
      <xdr:row>37</xdr:row>
      <xdr:rowOff>133350</xdr:rowOff>
    </xdr:from>
    <xdr:to>
      <xdr:col>5</xdr:col>
      <xdr:colOff>571500</xdr:colOff>
      <xdr:row>40</xdr:row>
      <xdr:rowOff>66675</xdr:rowOff>
    </xdr:to>
    <xdr:sp macro="" textlink="">
      <xdr:nvSpPr>
        <xdr:cNvPr id="21" name="Line 38"/>
        <xdr:cNvSpPr>
          <a:spLocks noChangeShapeType="1"/>
        </xdr:cNvSpPr>
      </xdr:nvSpPr>
      <xdr:spPr bwMode="auto">
        <a:xfrm>
          <a:off x="2400300" y="6124575"/>
          <a:ext cx="1219200" cy="419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371475</xdr:colOff>
      <xdr:row>31</xdr:row>
      <xdr:rowOff>142875</xdr:rowOff>
    </xdr:from>
    <xdr:to>
      <xdr:col>5</xdr:col>
      <xdr:colOff>9525</xdr:colOff>
      <xdr:row>33</xdr:row>
      <xdr:rowOff>123825</xdr:rowOff>
    </xdr:to>
    <xdr:sp macro="" textlink="">
      <xdr:nvSpPr>
        <xdr:cNvPr id="22" name="Line 39"/>
        <xdr:cNvSpPr>
          <a:spLocks noChangeShapeType="1"/>
        </xdr:cNvSpPr>
      </xdr:nvSpPr>
      <xdr:spPr bwMode="auto">
        <a:xfrm flipH="1">
          <a:off x="2809875" y="5162550"/>
          <a:ext cx="24765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35</xdr:row>
      <xdr:rowOff>57150</xdr:rowOff>
    </xdr:from>
    <xdr:to>
      <xdr:col>6</xdr:col>
      <xdr:colOff>0</xdr:colOff>
      <xdr:row>37</xdr:row>
      <xdr:rowOff>95250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3067050" y="5724525"/>
          <a:ext cx="590550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238125</xdr:colOff>
      <xdr:row>36</xdr:row>
      <xdr:rowOff>28575</xdr:rowOff>
    </xdr:from>
    <xdr:to>
      <xdr:col>5</xdr:col>
      <xdr:colOff>0</xdr:colOff>
      <xdr:row>38</xdr:row>
      <xdr:rowOff>104775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676525" y="5857875"/>
          <a:ext cx="371475" cy="400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57150</xdr:colOff>
      <xdr:row>32</xdr:row>
      <xdr:rowOff>95250</xdr:rowOff>
    </xdr:from>
    <xdr:to>
      <xdr:col>2</xdr:col>
      <xdr:colOff>190500</xdr:colOff>
      <xdr:row>35</xdr:row>
      <xdr:rowOff>76200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 flipH="1" flipV="1">
          <a:off x="1276350" y="5276850"/>
          <a:ext cx="133350" cy="466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32</xdr:row>
      <xdr:rowOff>85725</xdr:rowOff>
    </xdr:from>
    <xdr:to>
      <xdr:col>2</xdr:col>
      <xdr:colOff>209550</xdr:colOff>
      <xdr:row>34</xdr:row>
      <xdr:rowOff>28575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 flipH="1" flipV="1">
          <a:off x="1314450" y="5267325"/>
          <a:ext cx="1143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171450</xdr:colOff>
      <xdr:row>32</xdr:row>
      <xdr:rowOff>76200</xdr:rowOff>
    </xdr:from>
    <xdr:to>
      <xdr:col>3</xdr:col>
      <xdr:colOff>28575</xdr:colOff>
      <xdr:row>32</xdr:row>
      <xdr:rowOff>142875</xdr:rowOff>
    </xdr:to>
    <xdr:sp macro="" textlink="">
      <xdr:nvSpPr>
        <xdr:cNvPr id="6" name="Line 20"/>
        <xdr:cNvSpPr>
          <a:spLocks noChangeShapeType="1"/>
        </xdr:cNvSpPr>
      </xdr:nvSpPr>
      <xdr:spPr bwMode="auto">
        <a:xfrm flipV="1">
          <a:off x="1390650" y="5257800"/>
          <a:ext cx="466725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47625</xdr:colOff>
      <xdr:row>32</xdr:row>
      <xdr:rowOff>38100</xdr:rowOff>
    </xdr:from>
    <xdr:to>
      <xdr:col>2</xdr:col>
      <xdr:colOff>161925</xdr:colOff>
      <xdr:row>32</xdr:row>
      <xdr:rowOff>123825</xdr:rowOff>
    </xdr:to>
    <xdr:sp macro="" textlink="">
      <xdr:nvSpPr>
        <xdr:cNvPr id="7" name="Oval 22"/>
        <xdr:cNvSpPr>
          <a:spLocks noChangeArrowheads="1"/>
        </xdr:cNvSpPr>
      </xdr:nvSpPr>
      <xdr:spPr bwMode="auto">
        <a:xfrm>
          <a:off x="1266825" y="5219700"/>
          <a:ext cx="114300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32</xdr:row>
      <xdr:rowOff>85725</xdr:rowOff>
    </xdr:from>
    <xdr:to>
      <xdr:col>2</xdr:col>
      <xdr:colOff>123825</xdr:colOff>
      <xdr:row>32</xdr:row>
      <xdr:rowOff>142875</xdr:rowOff>
    </xdr:to>
    <xdr:sp macro="" textlink="">
      <xdr:nvSpPr>
        <xdr:cNvPr id="8" name="Line 23"/>
        <xdr:cNvSpPr>
          <a:spLocks noChangeShapeType="1"/>
        </xdr:cNvSpPr>
      </xdr:nvSpPr>
      <xdr:spPr bwMode="auto">
        <a:xfrm>
          <a:off x="1323975" y="5267325"/>
          <a:ext cx="190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581025</xdr:colOff>
      <xdr:row>30</xdr:row>
      <xdr:rowOff>95250</xdr:rowOff>
    </xdr:from>
    <xdr:to>
      <xdr:col>2</xdr:col>
      <xdr:colOff>47625</xdr:colOff>
      <xdr:row>32</xdr:row>
      <xdr:rowOff>76200</xdr:rowOff>
    </xdr:to>
    <xdr:sp macro="" textlink="">
      <xdr:nvSpPr>
        <xdr:cNvPr id="9" name="Line 24"/>
        <xdr:cNvSpPr>
          <a:spLocks noChangeShapeType="1"/>
        </xdr:cNvSpPr>
      </xdr:nvSpPr>
      <xdr:spPr bwMode="auto">
        <a:xfrm flipH="1" flipV="1">
          <a:off x="1190625" y="4953000"/>
          <a:ext cx="7620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685800</xdr:colOff>
      <xdr:row>30</xdr:row>
      <xdr:rowOff>85725</xdr:rowOff>
    </xdr:from>
    <xdr:to>
      <xdr:col>2</xdr:col>
      <xdr:colOff>171450</xdr:colOff>
      <xdr:row>32</xdr:row>
      <xdr:rowOff>66675</xdr:rowOff>
    </xdr:to>
    <xdr:sp macro="" textlink="">
      <xdr:nvSpPr>
        <xdr:cNvPr id="10" name="Line 25"/>
        <xdr:cNvSpPr>
          <a:spLocks noChangeShapeType="1"/>
        </xdr:cNvSpPr>
      </xdr:nvSpPr>
      <xdr:spPr bwMode="auto">
        <a:xfrm flipH="1" flipV="1">
          <a:off x="1219200" y="4943475"/>
          <a:ext cx="17145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438150</xdr:colOff>
      <xdr:row>33</xdr:row>
      <xdr:rowOff>19050</xdr:rowOff>
    </xdr:from>
    <xdr:to>
      <xdr:col>1</xdr:col>
      <xdr:colOff>533400</xdr:colOff>
      <xdr:row>33</xdr:row>
      <xdr:rowOff>114300</xdr:rowOff>
    </xdr:to>
    <xdr:sp macro="" textlink="">
      <xdr:nvSpPr>
        <xdr:cNvPr id="11" name="Line 27"/>
        <xdr:cNvSpPr>
          <a:spLocks noChangeShapeType="1"/>
        </xdr:cNvSpPr>
      </xdr:nvSpPr>
      <xdr:spPr bwMode="auto">
        <a:xfrm>
          <a:off x="1047750" y="5362575"/>
          <a:ext cx="9525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381000</xdr:colOff>
      <xdr:row>35</xdr:row>
      <xdr:rowOff>57150</xdr:rowOff>
    </xdr:from>
    <xdr:to>
      <xdr:col>1</xdr:col>
      <xdr:colOff>676275</xdr:colOff>
      <xdr:row>37</xdr:row>
      <xdr:rowOff>0</xdr:rowOff>
    </xdr:to>
    <xdr:sp macro="" textlink="">
      <xdr:nvSpPr>
        <xdr:cNvPr id="12" name="Line 28"/>
        <xdr:cNvSpPr>
          <a:spLocks noChangeShapeType="1"/>
        </xdr:cNvSpPr>
      </xdr:nvSpPr>
      <xdr:spPr bwMode="auto">
        <a:xfrm flipH="1">
          <a:off x="990600" y="5724525"/>
          <a:ext cx="2286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</xdr:colOff>
      <xdr:row>33</xdr:row>
      <xdr:rowOff>85725</xdr:rowOff>
    </xdr:from>
    <xdr:to>
      <xdr:col>6</xdr:col>
      <xdr:colOff>352425</xdr:colOff>
      <xdr:row>33</xdr:row>
      <xdr:rowOff>85725</xdr:rowOff>
    </xdr:to>
    <xdr:sp macro="" textlink="">
      <xdr:nvSpPr>
        <xdr:cNvPr id="13" name="Line 29"/>
        <xdr:cNvSpPr>
          <a:spLocks noChangeShapeType="1"/>
        </xdr:cNvSpPr>
      </xdr:nvSpPr>
      <xdr:spPr bwMode="auto">
        <a:xfrm>
          <a:off x="3067050" y="5429250"/>
          <a:ext cx="942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28575</xdr:colOff>
      <xdr:row>33</xdr:row>
      <xdr:rowOff>76200</xdr:rowOff>
    </xdr:from>
    <xdr:to>
      <xdr:col>10</xdr:col>
      <xdr:colOff>590550</xdr:colOff>
      <xdr:row>33</xdr:row>
      <xdr:rowOff>76200</xdr:rowOff>
    </xdr:to>
    <xdr:sp macro="" textlink="">
      <xdr:nvSpPr>
        <xdr:cNvPr id="14" name="Line 30"/>
        <xdr:cNvSpPr>
          <a:spLocks noChangeShapeType="1"/>
        </xdr:cNvSpPr>
      </xdr:nvSpPr>
      <xdr:spPr bwMode="auto">
        <a:xfrm flipH="1">
          <a:off x="4905375" y="5419725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37</xdr:row>
      <xdr:rowOff>76200</xdr:rowOff>
    </xdr:from>
    <xdr:to>
      <xdr:col>2</xdr:col>
      <xdr:colOff>361950</xdr:colOff>
      <xdr:row>37</xdr:row>
      <xdr:rowOff>76200</xdr:rowOff>
    </xdr:to>
    <xdr:sp macro="" textlink="">
      <xdr:nvSpPr>
        <xdr:cNvPr id="15" name="Line 31"/>
        <xdr:cNvSpPr>
          <a:spLocks noChangeShapeType="1"/>
        </xdr:cNvSpPr>
      </xdr:nvSpPr>
      <xdr:spPr bwMode="auto">
        <a:xfrm>
          <a:off x="1228725" y="6067425"/>
          <a:ext cx="352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19050</xdr:colOff>
      <xdr:row>37</xdr:row>
      <xdr:rowOff>76200</xdr:rowOff>
    </xdr:from>
    <xdr:to>
      <xdr:col>4</xdr:col>
      <xdr:colOff>600075</xdr:colOff>
      <xdr:row>37</xdr:row>
      <xdr:rowOff>76200</xdr:rowOff>
    </xdr:to>
    <xdr:sp macro="" textlink="">
      <xdr:nvSpPr>
        <xdr:cNvPr id="16" name="Line 32"/>
        <xdr:cNvSpPr>
          <a:spLocks noChangeShapeType="1"/>
        </xdr:cNvSpPr>
      </xdr:nvSpPr>
      <xdr:spPr bwMode="auto">
        <a:xfrm flipH="1">
          <a:off x="2457450" y="6067425"/>
          <a:ext cx="581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32</xdr:row>
      <xdr:rowOff>142875</xdr:rowOff>
    </xdr:from>
    <xdr:to>
      <xdr:col>5</xdr:col>
      <xdr:colOff>590550</xdr:colOff>
      <xdr:row>33</xdr:row>
      <xdr:rowOff>133350</xdr:rowOff>
    </xdr:to>
    <xdr:sp macro="" textlink="">
      <xdr:nvSpPr>
        <xdr:cNvPr id="17" name="Line 33"/>
        <xdr:cNvSpPr>
          <a:spLocks noChangeShapeType="1"/>
        </xdr:cNvSpPr>
      </xdr:nvSpPr>
      <xdr:spPr bwMode="auto">
        <a:xfrm flipV="1">
          <a:off x="3343275" y="5324475"/>
          <a:ext cx="295275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381000</xdr:colOff>
      <xdr:row>33</xdr:row>
      <xdr:rowOff>9525</xdr:rowOff>
    </xdr:from>
    <xdr:to>
      <xdr:col>10</xdr:col>
      <xdr:colOff>571500</xdr:colOff>
      <xdr:row>33</xdr:row>
      <xdr:rowOff>152400</xdr:rowOff>
    </xdr:to>
    <xdr:sp macro="" textlink="">
      <xdr:nvSpPr>
        <xdr:cNvPr id="18" name="Line 34"/>
        <xdr:cNvSpPr>
          <a:spLocks noChangeShapeType="1"/>
        </xdr:cNvSpPr>
      </xdr:nvSpPr>
      <xdr:spPr bwMode="auto">
        <a:xfrm>
          <a:off x="6477000" y="5353050"/>
          <a:ext cx="190500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37</xdr:row>
      <xdr:rowOff>9525</xdr:rowOff>
    </xdr:from>
    <xdr:to>
      <xdr:col>2</xdr:col>
      <xdr:colOff>200025</xdr:colOff>
      <xdr:row>39</xdr:row>
      <xdr:rowOff>142875</xdr:rowOff>
    </xdr:to>
    <xdr:sp macro="" textlink="">
      <xdr:nvSpPr>
        <xdr:cNvPr id="19" name="Line 35"/>
        <xdr:cNvSpPr>
          <a:spLocks noChangeShapeType="1"/>
        </xdr:cNvSpPr>
      </xdr:nvSpPr>
      <xdr:spPr bwMode="auto">
        <a:xfrm flipH="1">
          <a:off x="1314450" y="6000750"/>
          <a:ext cx="104775" cy="457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676275</xdr:colOff>
      <xdr:row>9</xdr:row>
      <xdr:rowOff>152400</xdr:rowOff>
    </xdr:from>
    <xdr:to>
      <xdr:col>5</xdr:col>
      <xdr:colOff>19050</xdr:colOff>
      <xdr:row>26</xdr:row>
      <xdr:rowOff>66675</xdr:rowOff>
    </xdr:to>
    <xdr:sp macro="" textlink="">
      <xdr:nvSpPr>
        <xdr:cNvPr id="20" name="Line 37"/>
        <xdr:cNvSpPr>
          <a:spLocks noChangeShapeType="1"/>
        </xdr:cNvSpPr>
      </xdr:nvSpPr>
      <xdr:spPr bwMode="auto">
        <a:xfrm>
          <a:off x="1219200" y="1609725"/>
          <a:ext cx="1847850" cy="2667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571500</xdr:colOff>
      <xdr:row>37</xdr:row>
      <xdr:rowOff>133350</xdr:rowOff>
    </xdr:from>
    <xdr:to>
      <xdr:col>5</xdr:col>
      <xdr:colOff>571500</xdr:colOff>
      <xdr:row>40</xdr:row>
      <xdr:rowOff>66675</xdr:rowOff>
    </xdr:to>
    <xdr:sp macro="" textlink="">
      <xdr:nvSpPr>
        <xdr:cNvPr id="21" name="Line 38"/>
        <xdr:cNvSpPr>
          <a:spLocks noChangeShapeType="1"/>
        </xdr:cNvSpPr>
      </xdr:nvSpPr>
      <xdr:spPr bwMode="auto">
        <a:xfrm>
          <a:off x="2400300" y="6124575"/>
          <a:ext cx="1219200" cy="419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371475</xdr:colOff>
      <xdr:row>31</xdr:row>
      <xdr:rowOff>142875</xdr:rowOff>
    </xdr:from>
    <xdr:to>
      <xdr:col>5</xdr:col>
      <xdr:colOff>9525</xdr:colOff>
      <xdr:row>33</xdr:row>
      <xdr:rowOff>123825</xdr:rowOff>
    </xdr:to>
    <xdr:sp macro="" textlink="">
      <xdr:nvSpPr>
        <xdr:cNvPr id="22" name="Line 39"/>
        <xdr:cNvSpPr>
          <a:spLocks noChangeShapeType="1"/>
        </xdr:cNvSpPr>
      </xdr:nvSpPr>
      <xdr:spPr bwMode="auto">
        <a:xfrm flipH="1">
          <a:off x="2809875" y="5162550"/>
          <a:ext cx="24765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21</xdr:row>
      <xdr:rowOff>57150</xdr:rowOff>
    </xdr:from>
    <xdr:to>
      <xdr:col>6</xdr:col>
      <xdr:colOff>0</xdr:colOff>
      <xdr:row>23</xdr:row>
      <xdr:rowOff>95250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3067050" y="3619500"/>
          <a:ext cx="590550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238125</xdr:colOff>
      <xdr:row>22</xdr:row>
      <xdr:rowOff>28575</xdr:rowOff>
    </xdr:from>
    <xdr:to>
      <xdr:col>5</xdr:col>
      <xdr:colOff>0</xdr:colOff>
      <xdr:row>24</xdr:row>
      <xdr:rowOff>104775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676525" y="3752850"/>
          <a:ext cx="371475" cy="400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57150</xdr:colOff>
      <xdr:row>18</xdr:row>
      <xdr:rowOff>95250</xdr:rowOff>
    </xdr:from>
    <xdr:to>
      <xdr:col>2</xdr:col>
      <xdr:colOff>190500</xdr:colOff>
      <xdr:row>21</xdr:row>
      <xdr:rowOff>76200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 flipH="1" flipV="1">
          <a:off x="1276350" y="3171825"/>
          <a:ext cx="133350" cy="466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18</xdr:row>
      <xdr:rowOff>85725</xdr:rowOff>
    </xdr:from>
    <xdr:to>
      <xdr:col>2</xdr:col>
      <xdr:colOff>209550</xdr:colOff>
      <xdr:row>20</xdr:row>
      <xdr:rowOff>28575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 flipH="1" flipV="1">
          <a:off x="1314450" y="3162300"/>
          <a:ext cx="1143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171450</xdr:colOff>
      <xdr:row>18</xdr:row>
      <xdr:rowOff>76200</xdr:rowOff>
    </xdr:from>
    <xdr:to>
      <xdr:col>3</xdr:col>
      <xdr:colOff>28575</xdr:colOff>
      <xdr:row>18</xdr:row>
      <xdr:rowOff>142875</xdr:rowOff>
    </xdr:to>
    <xdr:sp macro="" textlink="">
      <xdr:nvSpPr>
        <xdr:cNvPr id="6" name="Line 20"/>
        <xdr:cNvSpPr>
          <a:spLocks noChangeShapeType="1"/>
        </xdr:cNvSpPr>
      </xdr:nvSpPr>
      <xdr:spPr bwMode="auto">
        <a:xfrm flipV="1">
          <a:off x="1390650" y="3152775"/>
          <a:ext cx="466725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47625</xdr:colOff>
      <xdr:row>18</xdr:row>
      <xdr:rowOff>38100</xdr:rowOff>
    </xdr:from>
    <xdr:to>
      <xdr:col>2</xdr:col>
      <xdr:colOff>161925</xdr:colOff>
      <xdr:row>18</xdr:row>
      <xdr:rowOff>123825</xdr:rowOff>
    </xdr:to>
    <xdr:sp macro="" textlink="">
      <xdr:nvSpPr>
        <xdr:cNvPr id="7" name="Oval 22"/>
        <xdr:cNvSpPr>
          <a:spLocks noChangeArrowheads="1"/>
        </xdr:cNvSpPr>
      </xdr:nvSpPr>
      <xdr:spPr bwMode="auto">
        <a:xfrm>
          <a:off x="1266825" y="3114675"/>
          <a:ext cx="114300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714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18</xdr:row>
      <xdr:rowOff>85725</xdr:rowOff>
    </xdr:from>
    <xdr:to>
      <xdr:col>2</xdr:col>
      <xdr:colOff>123825</xdr:colOff>
      <xdr:row>18</xdr:row>
      <xdr:rowOff>142875</xdr:rowOff>
    </xdr:to>
    <xdr:sp macro="" textlink="">
      <xdr:nvSpPr>
        <xdr:cNvPr id="8" name="Line 23"/>
        <xdr:cNvSpPr>
          <a:spLocks noChangeShapeType="1"/>
        </xdr:cNvSpPr>
      </xdr:nvSpPr>
      <xdr:spPr bwMode="auto">
        <a:xfrm>
          <a:off x="1323975" y="3162300"/>
          <a:ext cx="190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581025</xdr:colOff>
      <xdr:row>16</xdr:row>
      <xdr:rowOff>95250</xdr:rowOff>
    </xdr:from>
    <xdr:to>
      <xdr:col>2</xdr:col>
      <xdr:colOff>47625</xdr:colOff>
      <xdr:row>18</xdr:row>
      <xdr:rowOff>76200</xdr:rowOff>
    </xdr:to>
    <xdr:sp macro="" textlink="">
      <xdr:nvSpPr>
        <xdr:cNvPr id="9" name="Line 24"/>
        <xdr:cNvSpPr>
          <a:spLocks noChangeShapeType="1"/>
        </xdr:cNvSpPr>
      </xdr:nvSpPr>
      <xdr:spPr bwMode="auto">
        <a:xfrm flipH="1" flipV="1">
          <a:off x="1190625" y="2847975"/>
          <a:ext cx="76200" cy="304800"/>
        </a:xfrm>
        <a:prstGeom prst="line">
          <a:avLst/>
        </a:prstGeom>
        <a:noFill/>
        <a:ln w="1714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685800</xdr:colOff>
      <xdr:row>16</xdr:row>
      <xdr:rowOff>85725</xdr:rowOff>
    </xdr:from>
    <xdr:to>
      <xdr:col>2</xdr:col>
      <xdr:colOff>171450</xdr:colOff>
      <xdr:row>18</xdr:row>
      <xdr:rowOff>66675</xdr:rowOff>
    </xdr:to>
    <xdr:sp macro="" textlink="">
      <xdr:nvSpPr>
        <xdr:cNvPr id="10" name="Line 25"/>
        <xdr:cNvSpPr>
          <a:spLocks noChangeShapeType="1"/>
        </xdr:cNvSpPr>
      </xdr:nvSpPr>
      <xdr:spPr bwMode="auto">
        <a:xfrm flipH="1" flipV="1">
          <a:off x="1219200" y="2838450"/>
          <a:ext cx="17145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438150</xdr:colOff>
      <xdr:row>19</xdr:row>
      <xdr:rowOff>19050</xdr:rowOff>
    </xdr:from>
    <xdr:to>
      <xdr:col>1</xdr:col>
      <xdr:colOff>533400</xdr:colOff>
      <xdr:row>19</xdr:row>
      <xdr:rowOff>114300</xdr:rowOff>
    </xdr:to>
    <xdr:sp macro="" textlink="">
      <xdr:nvSpPr>
        <xdr:cNvPr id="11" name="Line 27"/>
        <xdr:cNvSpPr>
          <a:spLocks noChangeShapeType="1"/>
        </xdr:cNvSpPr>
      </xdr:nvSpPr>
      <xdr:spPr bwMode="auto">
        <a:xfrm>
          <a:off x="1047750" y="3257550"/>
          <a:ext cx="9525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381000</xdr:colOff>
      <xdr:row>21</xdr:row>
      <xdr:rowOff>57150</xdr:rowOff>
    </xdr:from>
    <xdr:to>
      <xdr:col>1</xdr:col>
      <xdr:colOff>676275</xdr:colOff>
      <xdr:row>23</xdr:row>
      <xdr:rowOff>0</xdr:rowOff>
    </xdr:to>
    <xdr:sp macro="" textlink="">
      <xdr:nvSpPr>
        <xdr:cNvPr id="12" name="Line 28"/>
        <xdr:cNvSpPr>
          <a:spLocks noChangeShapeType="1"/>
        </xdr:cNvSpPr>
      </xdr:nvSpPr>
      <xdr:spPr bwMode="auto">
        <a:xfrm flipH="1">
          <a:off x="990600" y="3619500"/>
          <a:ext cx="2286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</xdr:colOff>
      <xdr:row>19</xdr:row>
      <xdr:rowOff>85725</xdr:rowOff>
    </xdr:from>
    <xdr:to>
      <xdr:col>6</xdr:col>
      <xdr:colOff>352425</xdr:colOff>
      <xdr:row>19</xdr:row>
      <xdr:rowOff>85725</xdr:rowOff>
    </xdr:to>
    <xdr:sp macro="" textlink="">
      <xdr:nvSpPr>
        <xdr:cNvPr id="13" name="Line 29"/>
        <xdr:cNvSpPr>
          <a:spLocks noChangeShapeType="1"/>
        </xdr:cNvSpPr>
      </xdr:nvSpPr>
      <xdr:spPr bwMode="auto">
        <a:xfrm>
          <a:off x="3067050" y="3324225"/>
          <a:ext cx="942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28575</xdr:colOff>
      <xdr:row>19</xdr:row>
      <xdr:rowOff>76200</xdr:rowOff>
    </xdr:from>
    <xdr:to>
      <xdr:col>10</xdr:col>
      <xdr:colOff>590550</xdr:colOff>
      <xdr:row>19</xdr:row>
      <xdr:rowOff>76200</xdr:rowOff>
    </xdr:to>
    <xdr:sp macro="" textlink="">
      <xdr:nvSpPr>
        <xdr:cNvPr id="14" name="Line 30"/>
        <xdr:cNvSpPr>
          <a:spLocks noChangeShapeType="1"/>
        </xdr:cNvSpPr>
      </xdr:nvSpPr>
      <xdr:spPr bwMode="auto">
        <a:xfrm flipH="1">
          <a:off x="4905375" y="331470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23</xdr:row>
      <xdr:rowOff>76200</xdr:rowOff>
    </xdr:from>
    <xdr:to>
      <xdr:col>2</xdr:col>
      <xdr:colOff>361950</xdr:colOff>
      <xdr:row>23</xdr:row>
      <xdr:rowOff>76200</xdr:rowOff>
    </xdr:to>
    <xdr:sp macro="" textlink="">
      <xdr:nvSpPr>
        <xdr:cNvPr id="15" name="Line 31"/>
        <xdr:cNvSpPr>
          <a:spLocks noChangeShapeType="1"/>
        </xdr:cNvSpPr>
      </xdr:nvSpPr>
      <xdr:spPr bwMode="auto">
        <a:xfrm>
          <a:off x="1228725" y="3962400"/>
          <a:ext cx="352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19050</xdr:colOff>
      <xdr:row>23</xdr:row>
      <xdr:rowOff>76200</xdr:rowOff>
    </xdr:from>
    <xdr:to>
      <xdr:col>4</xdr:col>
      <xdr:colOff>600075</xdr:colOff>
      <xdr:row>23</xdr:row>
      <xdr:rowOff>76200</xdr:rowOff>
    </xdr:to>
    <xdr:sp macro="" textlink="">
      <xdr:nvSpPr>
        <xdr:cNvPr id="16" name="Line 32"/>
        <xdr:cNvSpPr>
          <a:spLocks noChangeShapeType="1"/>
        </xdr:cNvSpPr>
      </xdr:nvSpPr>
      <xdr:spPr bwMode="auto">
        <a:xfrm flipH="1">
          <a:off x="2457450" y="3962400"/>
          <a:ext cx="581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23</xdr:row>
      <xdr:rowOff>9525</xdr:rowOff>
    </xdr:from>
    <xdr:to>
      <xdr:col>2</xdr:col>
      <xdr:colOff>200025</xdr:colOff>
      <xdr:row>25</xdr:row>
      <xdr:rowOff>142875</xdr:rowOff>
    </xdr:to>
    <xdr:sp macro="" textlink="">
      <xdr:nvSpPr>
        <xdr:cNvPr id="17" name="Line 35"/>
        <xdr:cNvSpPr>
          <a:spLocks noChangeShapeType="1"/>
        </xdr:cNvSpPr>
      </xdr:nvSpPr>
      <xdr:spPr bwMode="auto">
        <a:xfrm flipH="1">
          <a:off x="1314450" y="3895725"/>
          <a:ext cx="104775" cy="457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571500</xdr:colOff>
      <xdr:row>23</xdr:row>
      <xdr:rowOff>133350</xdr:rowOff>
    </xdr:from>
    <xdr:to>
      <xdr:col>5</xdr:col>
      <xdr:colOff>571500</xdr:colOff>
      <xdr:row>26</xdr:row>
      <xdr:rowOff>66675</xdr:rowOff>
    </xdr:to>
    <xdr:sp macro="" textlink="">
      <xdr:nvSpPr>
        <xdr:cNvPr id="18" name="Line 38"/>
        <xdr:cNvSpPr>
          <a:spLocks noChangeShapeType="1"/>
        </xdr:cNvSpPr>
      </xdr:nvSpPr>
      <xdr:spPr bwMode="auto">
        <a:xfrm>
          <a:off x="2400300" y="4019550"/>
          <a:ext cx="1219200" cy="419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2</xdr:row>
      <xdr:rowOff>152400</xdr:rowOff>
    </xdr:from>
    <xdr:to>
      <xdr:col>2</xdr:col>
      <xdr:colOff>276225</xdr:colOff>
      <xdr:row>8</xdr:row>
      <xdr:rowOff>0</xdr:rowOff>
    </xdr:to>
    <xdr:sp macro="" textlink="">
      <xdr:nvSpPr>
        <xdr:cNvPr id="19" name="Rectangle 39"/>
        <xdr:cNvSpPr>
          <a:spLocks noChangeArrowheads="1"/>
        </xdr:cNvSpPr>
      </xdr:nvSpPr>
      <xdr:spPr bwMode="auto">
        <a:xfrm>
          <a:off x="619125" y="638175"/>
          <a:ext cx="876300" cy="81915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</a:extLst>
      </xdr:spPr>
    </xdr:sp>
    <xdr:clientData/>
  </xdr:twoCellAnchor>
  <xdr:twoCellAnchor>
    <xdr:from>
      <xdr:col>5</xdr:col>
      <xdr:colOff>600075</xdr:colOff>
      <xdr:row>25</xdr:row>
      <xdr:rowOff>9525</xdr:rowOff>
    </xdr:from>
    <xdr:to>
      <xdr:col>10</xdr:col>
      <xdr:colOff>495300</xdr:colOff>
      <xdr:row>28</xdr:row>
      <xdr:rowOff>85725</xdr:rowOff>
    </xdr:to>
    <xdr:sp macro="" textlink="">
      <xdr:nvSpPr>
        <xdr:cNvPr id="20" name="Rectangle 40"/>
        <xdr:cNvSpPr>
          <a:spLocks noChangeArrowheads="1"/>
        </xdr:cNvSpPr>
      </xdr:nvSpPr>
      <xdr:spPr bwMode="auto">
        <a:xfrm>
          <a:off x="3648075" y="4219575"/>
          <a:ext cx="2943225" cy="56197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</a:extLst>
      </xdr:spPr>
    </xdr:sp>
    <xdr:clientData/>
  </xdr:twoCellAnchor>
  <xdr:twoCellAnchor>
    <xdr:from>
      <xdr:col>1</xdr:col>
      <xdr:colOff>647700</xdr:colOff>
      <xdr:row>40</xdr:row>
      <xdr:rowOff>0</xdr:rowOff>
    </xdr:from>
    <xdr:to>
      <xdr:col>1</xdr:col>
      <xdr:colOff>647700</xdr:colOff>
      <xdr:row>42</xdr:row>
      <xdr:rowOff>85725</xdr:rowOff>
    </xdr:to>
    <xdr:sp macro="" textlink="">
      <xdr:nvSpPr>
        <xdr:cNvPr id="21" name="Line 41"/>
        <xdr:cNvSpPr>
          <a:spLocks noChangeShapeType="1"/>
        </xdr:cNvSpPr>
      </xdr:nvSpPr>
      <xdr:spPr bwMode="auto">
        <a:xfrm>
          <a:off x="1219200" y="6638925"/>
          <a:ext cx="0" cy="4095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657225</xdr:colOff>
      <xdr:row>42</xdr:row>
      <xdr:rowOff>76200</xdr:rowOff>
    </xdr:from>
    <xdr:to>
      <xdr:col>2</xdr:col>
      <xdr:colOff>9525</xdr:colOff>
      <xdr:row>42</xdr:row>
      <xdr:rowOff>76200</xdr:rowOff>
    </xdr:to>
    <xdr:sp macro="" textlink="">
      <xdr:nvSpPr>
        <xdr:cNvPr id="22" name="Line 42"/>
        <xdr:cNvSpPr>
          <a:spLocks noChangeShapeType="1"/>
        </xdr:cNvSpPr>
      </xdr:nvSpPr>
      <xdr:spPr bwMode="auto">
        <a:xfrm>
          <a:off x="1219200" y="7038975"/>
          <a:ext cx="9525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542925</xdr:colOff>
      <xdr:row>45</xdr:row>
      <xdr:rowOff>0</xdr:rowOff>
    </xdr:from>
    <xdr:to>
      <xdr:col>5</xdr:col>
      <xdr:colOff>542925</xdr:colOff>
      <xdr:row>47</xdr:row>
      <xdr:rowOff>85725</xdr:rowOff>
    </xdr:to>
    <xdr:sp macro="" textlink="">
      <xdr:nvSpPr>
        <xdr:cNvPr id="23" name="Line 43"/>
        <xdr:cNvSpPr>
          <a:spLocks noChangeShapeType="1"/>
        </xdr:cNvSpPr>
      </xdr:nvSpPr>
      <xdr:spPr bwMode="auto">
        <a:xfrm>
          <a:off x="3590925" y="7448550"/>
          <a:ext cx="0" cy="4095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542925</xdr:colOff>
      <xdr:row>45</xdr:row>
      <xdr:rowOff>19050</xdr:rowOff>
    </xdr:from>
    <xdr:to>
      <xdr:col>8</xdr:col>
      <xdr:colOff>542925</xdr:colOff>
      <xdr:row>47</xdr:row>
      <xdr:rowOff>104775</xdr:rowOff>
    </xdr:to>
    <xdr:sp macro="" textlink="">
      <xdr:nvSpPr>
        <xdr:cNvPr id="24" name="Line 45"/>
        <xdr:cNvSpPr>
          <a:spLocks noChangeShapeType="1"/>
        </xdr:cNvSpPr>
      </xdr:nvSpPr>
      <xdr:spPr bwMode="auto">
        <a:xfrm>
          <a:off x="5419725" y="7467600"/>
          <a:ext cx="0" cy="4095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657225</xdr:colOff>
      <xdr:row>47</xdr:row>
      <xdr:rowOff>76200</xdr:rowOff>
    </xdr:from>
    <xdr:to>
      <xdr:col>9</xdr:col>
      <xdr:colOff>9525</xdr:colOff>
      <xdr:row>47</xdr:row>
      <xdr:rowOff>76200</xdr:rowOff>
    </xdr:to>
    <xdr:sp macro="" textlink="">
      <xdr:nvSpPr>
        <xdr:cNvPr id="25" name="Line 46"/>
        <xdr:cNvSpPr>
          <a:spLocks noChangeShapeType="1"/>
        </xdr:cNvSpPr>
      </xdr:nvSpPr>
      <xdr:spPr bwMode="auto">
        <a:xfrm>
          <a:off x="5486400" y="7848600"/>
          <a:ext cx="9525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552450</xdr:colOff>
      <xdr:row>47</xdr:row>
      <xdr:rowOff>85725</xdr:rowOff>
    </xdr:from>
    <xdr:to>
      <xdr:col>9</xdr:col>
      <xdr:colOff>9525</xdr:colOff>
      <xdr:row>47</xdr:row>
      <xdr:rowOff>85725</xdr:rowOff>
    </xdr:to>
    <xdr:sp macro="" textlink="">
      <xdr:nvSpPr>
        <xdr:cNvPr id="26" name="Line 49"/>
        <xdr:cNvSpPr>
          <a:spLocks noChangeShapeType="1"/>
        </xdr:cNvSpPr>
      </xdr:nvSpPr>
      <xdr:spPr bwMode="auto">
        <a:xfrm>
          <a:off x="5429250" y="7858125"/>
          <a:ext cx="66675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542925</xdr:colOff>
      <xdr:row>47</xdr:row>
      <xdr:rowOff>57150</xdr:rowOff>
    </xdr:from>
    <xdr:to>
      <xdr:col>6</xdr:col>
      <xdr:colOff>0</xdr:colOff>
      <xdr:row>47</xdr:row>
      <xdr:rowOff>57150</xdr:rowOff>
    </xdr:to>
    <xdr:sp macro="" textlink="">
      <xdr:nvSpPr>
        <xdr:cNvPr id="27" name="Line 50"/>
        <xdr:cNvSpPr>
          <a:spLocks noChangeShapeType="1"/>
        </xdr:cNvSpPr>
      </xdr:nvSpPr>
      <xdr:spPr bwMode="auto">
        <a:xfrm>
          <a:off x="3590925" y="7829550"/>
          <a:ext cx="66675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590550</xdr:colOff>
      <xdr:row>47</xdr:row>
      <xdr:rowOff>57150</xdr:rowOff>
    </xdr:from>
    <xdr:to>
      <xdr:col>5</xdr:col>
      <xdr:colOff>485775</xdr:colOff>
      <xdr:row>47</xdr:row>
      <xdr:rowOff>57150</xdr:rowOff>
    </xdr:to>
    <xdr:sp macro="" textlink="">
      <xdr:nvSpPr>
        <xdr:cNvPr id="28" name="Line 51"/>
        <xdr:cNvSpPr>
          <a:spLocks noChangeShapeType="1"/>
        </xdr:cNvSpPr>
      </xdr:nvSpPr>
      <xdr:spPr bwMode="auto">
        <a:xfrm flipH="1">
          <a:off x="3028950" y="7829550"/>
          <a:ext cx="5048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45</xdr:row>
      <xdr:rowOff>0</xdr:rowOff>
    </xdr:from>
    <xdr:to>
      <xdr:col>5</xdr:col>
      <xdr:colOff>485775</xdr:colOff>
      <xdr:row>45</xdr:row>
      <xdr:rowOff>0</xdr:rowOff>
    </xdr:to>
    <xdr:sp macro="" textlink="">
      <xdr:nvSpPr>
        <xdr:cNvPr id="29" name="Line 52"/>
        <xdr:cNvSpPr>
          <a:spLocks noChangeShapeType="1"/>
        </xdr:cNvSpPr>
      </xdr:nvSpPr>
      <xdr:spPr bwMode="auto">
        <a:xfrm flipH="1">
          <a:off x="3048000" y="7448550"/>
          <a:ext cx="4857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41</xdr:row>
      <xdr:rowOff>0</xdr:rowOff>
    </xdr:from>
    <xdr:to>
      <xdr:col>5</xdr:col>
      <xdr:colOff>533400</xdr:colOff>
      <xdr:row>41</xdr:row>
      <xdr:rowOff>0</xdr:rowOff>
    </xdr:to>
    <xdr:sp macro="" textlink="">
      <xdr:nvSpPr>
        <xdr:cNvPr id="30" name="Line 53"/>
        <xdr:cNvSpPr>
          <a:spLocks noChangeShapeType="1"/>
        </xdr:cNvSpPr>
      </xdr:nvSpPr>
      <xdr:spPr bwMode="auto">
        <a:xfrm flipH="1">
          <a:off x="3057525" y="6800850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40</xdr:row>
      <xdr:rowOff>0</xdr:rowOff>
    </xdr:from>
    <xdr:to>
      <xdr:col>5</xdr:col>
      <xdr:colOff>542925</xdr:colOff>
      <xdr:row>40</xdr:row>
      <xdr:rowOff>0</xdr:rowOff>
    </xdr:to>
    <xdr:sp macro="" textlink="">
      <xdr:nvSpPr>
        <xdr:cNvPr id="31" name="Line 55"/>
        <xdr:cNvSpPr>
          <a:spLocks noChangeShapeType="1"/>
        </xdr:cNvSpPr>
      </xdr:nvSpPr>
      <xdr:spPr bwMode="auto">
        <a:xfrm flipH="1">
          <a:off x="3057525" y="6638925"/>
          <a:ext cx="5334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36</xdr:row>
      <xdr:rowOff>0</xdr:rowOff>
    </xdr:from>
    <xdr:to>
      <xdr:col>5</xdr:col>
      <xdr:colOff>542925</xdr:colOff>
      <xdr:row>36</xdr:row>
      <xdr:rowOff>0</xdr:rowOff>
    </xdr:to>
    <xdr:sp macro="" textlink="">
      <xdr:nvSpPr>
        <xdr:cNvPr id="32" name="Line 56"/>
        <xdr:cNvSpPr>
          <a:spLocks noChangeShapeType="1"/>
        </xdr:cNvSpPr>
      </xdr:nvSpPr>
      <xdr:spPr bwMode="auto">
        <a:xfrm flipH="1">
          <a:off x="3048000" y="5991225"/>
          <a:ext cx="5429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590550</xdr:colOff>
      <xdr:row>35</xdr:row>
      <xdr:rowOff>0</xdr:rowOff>
    </xdr:from>
    <xdr:to>
      <xdr:col>5</xdr:col>
      <xdr:colOff>542925</xdr:colOff>
      <xdr:row>35</xdr:row>
      <xdr:rowOff>0</xdr:rowOff>
    </xdr:to>
    <xdr:sp macro="" textlink="">
      <xdr:nvSpPr>
        <xdr:cNvPr id="33" name="Line 57"/>
        <xdr:cNvSpPr>
          <a:spLocks noChangeShapeType="1"/>
        </xdr:cNvSpPr>
      </xdr:nvSpPr>
      <xdr:spPr bwMode="auto">
        <a:xfrm flipH="1">
          <a:off x="3028950" y="5829300"/>
          <a:ext cx="561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</xdr:colOff>
      <xdr:row>45</xdr:row>
      <xdr:rowOff>19050</xdr:rowOff>
    </xdr:from>
    <xdr:to>
      <xdr:col>8</xdr:col>
      <xdr:colOff>476250</xdr:colOff>
      <xdr:row>45</xdr:row>
      <xdr:rowOff>19050</xdr:rowOff>
    </xdr:to>
    <xdr:sp macro="" textlink="">
      <xdr:nvSpPr>
        <xdr:cNvPr id="34" name="Line 58"/>
        <xdr:cNvSpPr>
          <a:spLocks noChangeShapeType="1"/>
        </xdr:cNvSpPr>
      </xdr:nvSpPr>
      <xdr:spPr bwMode="auto">
        <a:xfrm flipH="1">
          <a:off x="4886325" y="7467600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600075</xdr:colOff>
      <xdr:row>47</xdr:row>
      <xdr:rowOff>76200</xdr:rowOff>
    </xdr:from>
    <xdr:to>
      <xdr:col>8</xdr:col>
      <xdr:colOff>466725</xdr:colOff>
      <xdr:row>47</xdr:row>
      <xdr:rowOff>76200</xdr:rowOff>
    </xdr:to>
    <xdr:sp macro="" textlink="">
      <xdr:nvSpPr>
        <xdr:cNvPr id="35" name="Line 59"/>
        <xdr:cNvSpPr>
          <a:spLocks noChangeShapeType="1"/>
        </xdr:cNvSpPr>
      </xdr:nvSpPr>
      <xdr:spPr bwMode="auto">
        <a:xfrm flipH="1">
          <a:off x="4867275" y="7848600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41</xdr:row>
      <xdr:rowOff>0</xdr:rowOff>
    </xdr:from>
    <xdr:to>
      <xdr:col>8</xdr:col>
      <xdr:colOff>533400</xdr:colOff>
      <xdr:row>41</xdr:row>
      <xdr:rowOff>0</xdr:rowOff>
    </xdr:to>
    <xdr:sp macro="" textlink="">
      <xdr:nvSpPr>
        <xdr:cNvPr id="36" name="Line 60"/>
        <xdr:cNvSpPr>
          <a:spLocks noChangeShapeType="1"/>
        </xdr:cNvSpPr>
      </xdr:nvSpPr>
      <xdr:spPr bwMode="auto">
        <a:xfrm flipH="1">
          <a:off x="4876800" y="6800850"/>
          <a:ext cx="5334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</xdr:colOff>
      <xdr:row>40</xdr:row>
      <xdr:rowOff>0</xdr:rowOff>
    </xdr:from>
    <xdr:to>
      <xdr:col>8</xdr:col>
      <xdr:colOff>533400</xdr:colOff>
      <xdr:row>40</xdr:row>
      <xdr:rowOff>0</xdr:rowOff>
    </xdr:to>
    <xdr:sp macro="" textlink="">
      <xdr:nvSpPr>
        <xdr:cNvPr id="37" name="Line 61"/>
        <xdr:cNvSpPr>
          <a:spLocks noChangeShapeType="1"/>
        </xdr:cNvSpPr>
      </xdr:nvSpPr>
      <xdr:spPr bwMode="auto">
        <a:xfrm flipH="1">
          <a:off x="4886325" y="6638925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</xdr:colOff>
      <xdr:row>36</xdr:row>
      <xdr:rowOff>0</xdr:rowOff>
    </xdr:from>
    <xdr:to>
      <xdr:col>8</xdr:col>
      <xdr:colOff>533400</xdr:colOff>
      <xdr:row>36</xdr:row>
      <xdr:rowOff>0</xdr:rowOff>
    </xdr:to>
    <xdr:sp macro="" textlink="">
      <xdr:nvSpPr>
        <xdr:cNvPr id="38" name="Line 62"/>
        <xdr:cNvSpPr>
          <a:spLocks noChangeShapeType="1"/>
        </xdr:cNvSpPr>
      </xdr:nvSpPr>
      <xdr:spPr bwMode="auto">
        <a:xfrm flipH="1">
          <a:off x="4886325" y="5991225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600075</xdr:colOff>
      <xdr:row>35</xdr:row>
      <xdr:rowOff>0</xdr:rowOff>
    </xdr:from>
    <xdr:to>
      <xdr:col>8</xdr:col>
      <xdr:colOff>542925</xdr:colOff>
      <xdr:row>35</xdr:row>
      <xdr:rowOff>0</xdr:rowOff>
    </xdr:to>
    <xdr:sp macro="" textlink="">
      <xdr:nvSpPr>
        <xdr:cNvPr id="39" name="Line 63"/>
        <xdr:cNvSpPr>
          <a:spLocks noChangeShapeType="1"/>
        </xdr:cNvSpPr>
      </xdr:nvSpPr>
      <xdr:spPr bwMode="auto">
        <a:xfrm flipH="1">
          <a:off x="4867275" y="5829300"/>
          <a:ext cx="5524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30</xdr:row>
      <xdr:rowOff>0</xdr:rowOff>
    </xdr:from>
    <xdr:to>
      <xdr:col>8</xdr:col>
      <xdr:colOff>533400</xdr:colOff>
      <xdr:row>30</xdr:row>
      <xdr:rowOff>0</xdr:rowOff>
    </xdr:to>
    <xdr:sp macro="" textlink="">
      <xdr:nvSpPr>
        <xdr:cNvPr id="40" name="Line 64"/>
        <xdr:cNvSpPr>
          <a:spLocks noChangeShapeType="1"/>
        </xdr:cNvSpPr>
      </xdr:nvSpPr>
      <xdr:spPr bwMode="auto">
        <a:xfrm flipH="1">
          <a:off x="4876800" y="5019675"/>
          <a:ext cx="5334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31</xdr:row>
      <xdr:rowOff>0</xdr:rowOff>
    </xdr:from>
    <xdr:to>
      <xdr:col>5</xdr:col>
      <xdr:colOff>533400</xdr:colOff>
      <xdr:row>31</xdr:row>
      <xdr:rowOff>0</xdr:rowOff>
    </xdr:to>
    <xdr:sp macro="" textlink="">
      <xdr:nvSpPr>
        <xdr:cNvPr id="41" name="Line 65"/>
        <xdr:cNvSpPr>
          <a:spLocks noChangeShapeType="1"/>
        </xdr:cNvSpPr>
      </xdr:nvSpPr>
      <xdr:spPr bwMode="auto">
        <a:xfrm flipH="1">
          <a:off x="3057525" y="5181600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95250</xdr:colOff>
      <xdr:row>30</xdr:row>
      <xdr:rowOff>0</xdr:rowOff>
    </xdr:from>
    <xdr:to>
      <xdr:col>1</xdr:col>
      <xdr:colOff>647700</xdr:colOff>
      <xdr:row>30</xdr:row>
      <xdr:rowOff>0</xdr:rowOff>
    </xdr:to>
    <xdr:sp macro="" textlink="">
      <xdr:nvSpPr>
        <xdr:cNvPr id="42" name="Line 66"/>
        <xdr:cNvSpPr>
          <a:spLocks noChangeShapeType="1"/>
        </xdr:cNvSpPr>
      </xdr:nvSpPr>
      <xdr:spPr bwMode="auto">
        <a:xfrm flipH="1">
          <a:off x="704850" y="5019675"/>
          <a:ext cx="5143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</xdr:colOff>
      <xdr:row>35</xdr:row>
      <xdr:rowOff>0</xdr:rowOff>
    </xdr:from>
    <xdr:to>
      <xdr:col>1</xdr:col>
      <xdr:colOff>638175</xdr:colOff>
      <xdr:row>35</xdr:row>
      <xdr:rowOff>0</xdr:rowOff>
    </xdr:to>
    <xdr:sp macro="" textlink="">
      <xdr:nvSpPr>
        <xdr:cNvPr id="43" name="Line 67"/>
        <xdr:cNvSpPr>
          <a:spLocks noChangeShapeType="1"/>
        </xdr:cNvSpPr>
      </xdr:nvSpPr>
      <xdr:spPr bwMode="auto">
        <a:xfrm flipH="1">
          <a:off x="666750" y="5829300"/>
          <a:ext cx="5524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47625</xdr:colOff>
      <xdr:row>36</xdr:row>
      <xdr:rowOff>9525</xdr:rowOff>
    </xdr:from>
    <xdr:to>
      <xdr:col>1</xdr:col>
      <xdr:colOff>647700</xdr:colOff>
      <xdr:row>36</xdr:row>
      <xdr:rowOff>9525</xdr:rowOff>
    </xdr:to>
    <xdr:sp macro="" textlink="">
      <xdr:nvSpPr>
        <xdr:cNvPr id="44" name="Line 68"/>
        <xdr:cNvSpPr>
          <a:spLocks noChangeShapeType="1"/>
        </xdr:cNvSpPr>
      </xdr:nvSpPr>
      <xdr:spPr bwMode="auto">
        <a:xfrm flipH="1">
          <a:off x="657225" y="6000750"/>
          <a:ext cx="561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</xdr:colOff>
      <xdr:row>40</xdr:row>
      <xdr:rowOff>0</xdr:rowOff>
    </xdr:from>
    <xdr:to>
      <xdr:col>1</xdr:col>
      <xdr:colOff>571500</xdr:colOff>
      <xdr:row>40</xdr:row>
      <xdr:rowOff>0</xdr:rowOff>
    </xdr:to>
    <xdr:sp macro="" textlink="">
      <xdr:nvSpPr>
        <xdr:cNvPr id="45" name="Line 69"/>
        <xdr:cNvSpPr>
          <a:spLocks noChangeShapeType="1"/>
        </xdr:cNvSpPr>
      </xdr:nvSpPr>
      <xdr:spPr bwMode="auto">
        <a:xfrm flipH="1">
          <a:off x="666750" y="6638925"/>
          <a:ext cx="5143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</xdr:colOff>
      <xdr:row>42</xdr:row>
      <xdr:rowOff>76200</xdr:rowOff>
    </xdr:from>
    <xdr:to>
      <xdr:col>1</xdr:col>
      <xdr:colOff>581025</xdr:colOff>
      <xdr:row>42</xdr:row>
      <xdr:rowOff>76200</xdr:rowOff>
    </xdr:to>
    <xdr:sp macro="" textlink="">
      <xdr:nvSpPr>
        <xdr:cNvPr id="46" name="Line 70"/>
        <xdr:cNvSpPr>
          <a:spLocks noChangeShapeType="1"/>
        </xdr:cNvSpPr>
      </xdr:nvSpPr>
      <xdr:spPr bwMode="auto">
        <a:xfrm flipH="1">
          <a:off x="666750" y="7038975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171450</xdr:colOff>
      <xdr:row>48</xdr:row>
      <xdr:rowOff>57150</xdr:rowOff>
    </xdr:from>
    <xdr:to>
      <xdr:col>10</xdr:col>
      <xdr:colOff>466725</xdr:colOff>
      <xdr:row>53</xdr:row>
      <xdr:rowOff>104775</xdr:rowOff>
    </xdr:to>
    <xdr:sp macro="" textlink="">
      <xdr:nvSpPr>
        <xdr:cNvPr id="47" name="Text Box 71"/>
        <xdr:cNvSpPr txBox="1">
          <a:spLocks noChangeArrowheads="1"/>
        </xdr:cNvSpPr>
      </xdr:nvSpPr>
      <xdr:spPr bwMode="auto">
        <a:xfrm>
          <a:off x="171450" y="7991475"/>
          <a:ext cx="6391275" cy="857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MS Sans Serif"/>
            </a:rPr>
            <a:t> These antenna examples; show the conventional use of a shorted quarter wave long impedance matching stub and fed near the shorted end with a 50 ohm coax cable. When the SWR is 1.1 to 1 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MS Sans Serif"/>
            </a:rPr>
            <a:t>( a flat line ) there will be no unbalance currents flowing on the outside of the transmission line. The radiation will be broadside to the 1/2 wave elements. 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21</xdr:row>
      <xdr:rowOff>57150</xdr:rowOff>
    </xdr:from>
    <xdr:to>
      <xdr:col>6</xdr:col>
      <xdr:colOff>0</xdr:colOff>
      <xdr:row>23</xdr:row>
      <xdr:rowOff>95250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3067050" y="3619500"/>
          <a:ext cx="590550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238125</xdr:colOff>
      <xdr:row>22</xdr:row>
      <xdr:rowOff>28575</xdr:rowOff>
    </xdr:from>
    <xdr:to>
      <xdr:col>5</xdr:col>
      <xdr:colOff>0</xdr:colOff>
      <xdr:row>24</xdr:row>
      <xdr:rowOff>104775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676525" y="3752850"/>
          <a:ext cx="371475" cy="400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57150</xdr:colOff>
      <xdr:row>18</xdr:row>
      <xdr:rowOff>95250</xdr:rowOff>
    </xdr:from>
    <xdr:to>
      <xdr:col>2</xdr:col>
      <xdr:colOff>190500</xdr:colOff>
      <xdr:row>21</xdr:row>
      <xdr:rowOff>76200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 flipH="1" flipV="1">
          <a:off x="1276350" y="3171825"/>
          <a:ext cx="133350" cy="466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18</xdr:row>
      <xdr:rowOff>85725</xdr:rowOff>
    </xdr:from>
    <xdr:to>
      <xdr:col>2</xdr:col>
      <xdr:colOff>209550</xdr:colOff>
      <xdr:row>20</xdr:row>
      <xdr:rowOff>28575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 flipH="1" flipV="1">
          <a:off x="1314450" y="3162300"/>
          <a:ext cx="1143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171450</xdr:colOff>
      <xdr:row>18</xdr:row>
      <xdr:rowOff>76200</xdr:rowOff>
    </xdr:from>
    <xdr:to>
      <xdr:col>3</xdr:col>
      <xdr:colOff>28575</xdr:colOff>
      <xdr:row>18</xdr:row>
      <xdr:rowOff>142875</xdr:rowOff>
    </xdr:to>
    <xdr:sp macro="" textlink="">
      <xdr:nvSpPr>
        <xdr:cNvPr id="6" name="Line 20"/>
        <xdr:cNvSpPr>
          <a:spLocks noChangeShapeType="1"/>
        </xdr:cNvSpPr>
      </xdr:nvSpPr>
      <xdr:spPr bwMode="auto">
        <a:xfrm flipV="1">
          <a:off x="1390650" y="3152775"/>
          <a:ext cx="466725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47625</xdr:colOff>
      <xdr:row>18</xdr:row>
      <xdr:rowOff>38100</xdr:rowOff>
    </xdr:from>
    <xdr:to>
      <xdr:col>2</xdr:col>
      <xdr:colOff>161925</xdr:colOff>
      <xdr:row>18</xdr:row>
      <xdr:rowOff>123825</xdr:rowOff>
    </xdr:to>
    <xdr:sp macro="" textlink="">
      <xdr:nvSpPr>
        <xdr:cNvPr id="7" name="Oval 22"/>
        <xdr:cNvSpPr>
          <a:spLocks noChangeArrowheads="1"/>
        </xdr:cNvSpPr>
      </xdr:nvSpPr>
      <xdr:spPr bwMode="auto">
        <a:xfrm>
          <a:off x="1266825" y="3114675"/>
          <a:ext cx="114300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714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18</xdr:row>
      <xdr:rowOff>85725</xdr:rowOff>
    </xdr:from>
    <xdr:to>
      <xdr:col>2</xdr:col>
      <xdr:colOff>123825</xdr:colOff>
      <xdr:row>18</xdr:row>
      <xdr:rowOff>142875</xdr:rowOff>
    </xdr:to>
    <xdr:sp macro="" textlink="">
      <xdr:nvSpPr>
        <xdr:cNvPr id="8" name="Line 23"/>
        <xdr:cNvSpPr>
          <a:spLocks noChangeShapeType="1"/>
        </xdr:cNvSpPr>
      </xdr:nvSpPr>
      <xdr:spPr bwMode="auto">
        <a:xfrm>
          <a:off x="1323975" y="3162300"/>
          <a:ext cx="190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581025</xdr:colOff>
      <xdr:row>16</xdr:row>
      <xdr:rowOff>95250</xdr:rowOff>
    </xdr:from>
    <xdr:to>
      <xdr:col>2</xdr:col>
      <xdr:colOff>47625</xdr:colOff>
      <xdr:row>18</xdr:row>
      <xdr:rowOff>76200</xdr:rowOff>
    </xdr:to>
    <xdr:sp macro="" textlink="">
      <xdr:nvSpPr>
        <xdr:cNvPr id="9" name="Line 24"/>
        <xdr:cNvSpPr>
          <a:spLocks noChangeShapeType="1"/>
        </xdr:cNvSpPr>
      </xdr:nvSpPr>
      <xdr:spPr bwMode="auto">
        <a:xfrm flipH="1" flipV="1">
          <a:off x="1190625" y="2847975"/>
          <a:ext cx="76200" cy="304800"/>
        </a:xfrm>
        <a:prstGeom prst="line">
          <a:avLst/>
        </a:prstGeom>
        <a:noFill/>
        <a:ln w="1714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685800</xdr:colOff>
      <xdr:row>16</xdr:row>
      <xdr:rowOff>85725</xdr:rowOff>
    </xdr:from>
    <xdr:to>
      <xdr:col>2</xdr:col>
      <xdr:colOff>171450</xdr:colOff>
      <xdr:row>18</xdr:row>
      <xdr:rowOff>66675</xdr:rowOff>
    </xdr:to>
    <xdr:sp macro="" textlink="">
      <xdr:nvSpPr>
        <xdr:cNvPr id="10" name="Line 25"/>
        <xdr:cNvSpPr>
          <a:spLocks noChangeShapeType="1"/>
        </xdr:cNvSpPr>
      </xdr:nvSpPr>
      <xdr:spPr bwMode="auto">
        <a:xfrm flipH="1" flipV="1">
          <a:off x="1219200" y="2838450"/>
          <a:ext cx="17145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438150</xdr:colOff>
      <xdr:row>19</xdr:row>
      <xdr:rowOff>19050</xdr:rowOff>
    </xdr:from>
    <xdr:to>
      <xdr:col>1</xdr:col>
      <xdr:colOff>533400</xdr:colOff>
      <xdr:row>19</xdr:row>
      <xdr:rowOff>114300</xdr:rowOff>
    </xdr:to>
    <xdr:sp macro="" textlink="">
      <xdr:nvSpPr>
        <xdr:cNvPr id="11" name="Line 27"/>
        <xdr:cNvSpPr>
          <a:spLocks noChangeShapeType="1"/>
        </xdr:cNvSpPr>
      </xdr:nvSpPr>
      <xdr:spPr bwMode="auto">
        <a:xfrm>
          <a:off x="1047750" y="3257550"/>
          <a:ext cx="9525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381000</xdr:colOff>
      <xdr:row>21</xdr:row>
      <xdr:rowOff>57150</xdr:rowOff>
    </xdr:from>
    <xdr:to>
      <xdr:col>1</xdr:col>
      <xdr:colOff>676275</xdr:colOff>
      <xdr:row>23</xdr:row>
      <xdr:rowOff>0</xdr:rowOff>
    </xdr:to>
    <xdr:sp macro="" textlink="">
      <xdr:nvSpPr>
        <xdr:cNvPr id="12" name="Line 28"/>
        <xdr:cNvSpPr>
          <a:spLocks noChangeShapeType="1"/>
        </xdr:cNvSpPr>
      </xdr:nvSpPr>
      <xdr:spPr bwMode="auto">
        <a:xfrm flipH="1">
          <a:off x="990600" y="3619500"/>
          <a:ext cx="22860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</xdr:colOff>
      <xdr:row>19</xdr:row>
      <xdr:rowOff>85725</xdr:rowOff>
    </xdr:from>
    <xdr:to>
      <xdr:col>6</xdr:col>
      <xdr:colOff>352425</xdr:colOff>
      <xdr:row>19</xdr:row>
      <xdr:rowOff>85725</xdr:rowOff>
    </xdr:to>
    <xdr:sp macro="" textlink="">
      <xdr:nvSpPr>
        <xdr:cNvPr id="13" name="Line 29"/>
        <xdr:cNvSpPr>
          <a:spLocks noChangeShapeType="1"/>
        </xdr:cNvSpPr>
      </xdr:nvSpPr>
      <xdr:spPr bwMode="auto">
        <a:xfrm>
          <a:off x="3067050" y="3324225"/>
          <a:ext cx="942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28575</xdr:colOff>
      <xdr:row>19</xdr:row>
      <xdr:rowOff>76200</xdr:rowOff>
    </xdr:from>
    <xdr:to>
      <xdr:col>10</xdr:col>
      <xdr:colOff>590550</xdr:colOff>
      <xdr:row>19</xdr:row>
      <xdr:rowOff>76200</xdr:rowOff>
    </xdr:to>
    <xdr:sp macro="" textlink="">
      <xdr:nvSpPr>
        <xdr:cNvPr id="14" name="Line 30"/>
        <xdr:cNvSpPr>
          <a:spLocks noChangeShapeType="1"/>
        </xdr:cNvSpPr>
      </xdr:nvSpPr>
      <xdr:spPr bwMode="auto">
        <a:xfrm flipH="1">
          <a:off x="4905375" y="331470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23</xdr:row>
      <xdr:rowOff>76200</xdr:rowOff>
    </xdr:from>
    <xdr:to>
      <xdr:col>2</xdr:col>
      <xdr:colOff>361950</xdr:colOff>
      <xdr:row>23</xdr:row>
      <xdr:rowOff>76200</xdr:rowOff>
    </xdr:to>
    <xdr:sp macro="" textlink="">
      <xdr:nvSpPr>
        <xdr:cNvPr id="15" name="Line 31"/>
        <xdr:cNvSpPr>
          <a:spLocks noChangeShapeType="1"/>
        </xdr:cNvSpPr>
      </xdr:nvSpPr>
      <xdr:spPr bwMode="auto">
        <a:xfrm>
          <a:off x="1228725" y="3962400"/>
          <a:ext cx="352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19050</xdr:colOff>
      <xdr:row>23</xdr:row>
      <xdr:rowOff>76200</xdr:rowOff>
    </xdr:from>
    <xdr:to>
      <xdr:col>4</xdr:col>
      <xdr:colOff>600075</xdr:colOff>
      <xdr:row>23</xdr:row>
      <xdr:rowOff>76200</xdr:rowOff>
    </xdr:to>
    <xdr:sp macro="" textlink="">
      <xdr:nvSpPr>
        <xdr:cNvPr id="16" name="Line 32"/>
        <xdr:cNvSpPr>
          <a:spLocks noChangeShapeType="1"/>
        </xdr:cNvSpPr>
      </xdr:nvSpPr>
      <xdr:spPr bwMode="auto">
        <a:xfrm flipH="1">
          <a:off x="2457450" y="3962400"/>
          <a:ext cx="581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23</xdr:row>
      <xdr:rowOff>9525</xdr:rowOff>
    </xdr:from>
    <xdr:to>
      <xdr:col>2</xdr:col>
      <xdr:colOff>200025</xdr:colOff>
      <xdr:row>25</xdr:row>
      <xdr:rowOff>142875</xdr:rowOff>
    </xdr:to>
    <xdr:sp macro="" textlink="">
      <xdr:nvSpPr>
        <xdr:cNvPr id="17" name="Line 35"/>
        <xdr:cNvSpPr>
          <a:spLocks noChangeShapeType="1"/>
        </xdr:cNvSpPr>
      </xdr:nvSpPr>
      <xdr:spPr bwMode="auto">
        <a:xfrm flipH="1">
          <a:off x="1314450" y="3895725"/>
          <a:ext cx="104775" cy="457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571500</xdr:colOff>
      <xdr:row>23</xdr:row>
      <xdr:rowOff>133350</xdr:rowOff>
    </xdr:from>
    <xdr:to>
      <xdr:col>5</xdr:col>
      <xdr:colOff>571500</xdr:colOff>
      <xdr:row>26</xdr:row>
      <xdr:rowOff>66675</xdr:rowOff>
    </xdr:to>
    <xdr:sp macro="" textlink="">
      <xdr:nvSpPr>
        <xdr:cNvPr id="18" name="Line 38"/>
        <xdr:cNvSpPr>
          <a:spLocks noChangeShapeType="1"/>
        </xdr:cNvSpPr>
      </xdr:nvSpPr>
      <xdr:spPr bwMode="auto">
        <a:xfrm>
          <a:off x="2400300" y="4019550"/>
          <a:ext cx="1219200" cy="419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2</xdr:row>
      <xdr:rowOff>152400</xdr:rowOff>
    </xdr:from>
    <xdr:to>
      <xdr:col>2</xdr:col>
      <xdr:colOff>276225</xdr:colOff>
      <xdr:row>8</xdr:row>
      <xdr:rowOff>0</xdr:rowOff>
    </xdr:to>
    <xdr:sp macro="" textlink="">
      <xdr:nvSpPr>
        <xdr:cNvPr id="19" name="Rectangle 39"/>
        <xdr:cNvSpPr>
          <a:spLocks noChangeArrowheads="1"/>
        </xdr:cNvSpPr>
      </xdr:nvSpPr>
      <xdr:spPr bwMode="auto">
        <a:xfrm>
          <a:off x="619125" y="638175"/>
          <a:ext cx="876300" cy="81915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</a:extLst>
      </xdr:spPr>
    </xdr:sp>
    <xdr:clientData/>
  </xdr:twoCellAnchor>
  <xdr:twoCellAnchor>
    <xdr:from>
      <xdr:col>5</xdr:col>
      <xdr:colOff>600075</xdr:colOff>
      <xdr:row>25</xdr:row>
      <xdr:rowOff>9525</xdr:rowOff>
    </xdr:from>
    <xdr:to>
      <xdr:col>10</xdr:col>
      <xdr:colOff>495300</xdr:colOff>
      <xdr:row>28</xdr:row>
      <xdr:rowOff>85725</xdr:rowOff>
    </xdr:to>
    <xdr:sp macro="" textlink="">
      <xdr:nvSpPr>
        <xdr:cNvPr id="20" name="Rectangle 40"/>
        <xdr:cNvSpPr>
          <a:spLocks noChangeArrowheads="1"/>
        </xdr:cNvSpPr>
      </xdr:nvSpPr>
      <xdr:spPr bwMode="auto">
        <a:xfrm>
          <a:off x="3648075" y="4219575"/>
          <a:ext cx="2943225" cy="56197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</a:extLst>
      </xdr:spPr>
    </xdr:sp>
    <xdr:clientData/>
  </xdr:twoCellAnchor>
  <xdr:twoCellAnchor>
    <xdr:from>
      <xdr:col>1</xdr:col>
      <xdr:colOff>647700</xdr:colOff>
      <xdr:row>40</xdr:row>
      <xdr:rowOff>0</xdr:rowOff>
    </xdr:from>
    <xdr:to>
      <xdr:col>1</xdr:col>
      <xdr:colOff>647700</xdr:colOff>
      <xdr:row>42</xdr:row>
      <xdr:rowOff>85725</xdr:rowOff>
    </xdr:to>
    <xdr:sp macro="" textlink="">
      <xdr:nvSpPr>
        <xdr:cNvPr id="21" name="Line 41"/>
        <xdr:cNvSpPr>
          <a:spLocks noChangeShapeType="1"/>
        </xdr:cNvSpPr>
      </xdr:nvSpPr>
      <xdr:spPr bwMode="auto">
        <a:xfrm>
          <a:off x="1219200" y="6638925"/>
          <a:ext cx="0" cy="4095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657225</xdr:colOff>
      <xdr:row>42</xdr:row>
      <xdr:rowOff>76200</xdr:rowOff>
    </xdr:from>
    <xdr:to>
      <xdr:col>2</xdr:col>
      <xdr:colOff>9525</xdr:colOff>
      <xdr:row>42</xdr:row>
      <xdr:rowOff>76200</xdr:rowOff>
    </xdr:to>
    <xdr:sp macro="" textlink="">
      <xdr:nvSpPr>
        <xdr:cNvPr id="22" name="Line 42"/>
        <xdr:cNvSpPr>
          <a:spLocks noChangeShapeType="1"/>
        </xdr:cNvSpPr>
      </xdr:nvSpPr>
      <xdr:spPr bwMode="auto">
        <a:xfrm>
          <a:off x="1219200" y="7038975"/>
          <a:ext cx="9525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542925</xdr:colOff>
      <xdr:row>45</xdr:row>
      <xdr:rowOff>0</xdr:rowOff>
    </xdr:from>
    <xdr:to>
      <xdr:col>5</xdr:col>
      <xdr:colOff>542925</xdr:colOff>
      <xdr:row>47</xdr:row>
      <xdr:rowOff>85725</xdr:rowOff>
    </xdr:to>
    <xdr:sp macro="" textlink="">
      <xdr:nvSpPr>
        <xdr:cNvPr id="23" name="Line 43"/>
        <xdr:cNvSpPr>
          <a:spLocks noChangeShapeType="1"/>
        </xdr:cNvSpPr>
      </xdr:nvSpPr>
      <xdr:spPr bwMode="auto">
        <a:xfrm>
          <a:off x="3590925" y="7448550"/>
          <a:ext cx="0" cy="4095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542925</xdr:colOff>
      <xdr:row>45</xdr:row>
      <xdr:rowOff>19050</xdr:rowOff>
    </xdr:from>
    <xdr:to>
      <xdr:col>8</xdr:col>
      <xdr:colOff>542925</xdr:colOff>
      <xdr:row>47</xdr:row>
      <xdr:rowOff>104775</xdr:rowOff>
    </xdr:to>
    <xdr:sp macro="" textlink="">
      <xdr:nvSpPr>
        <xdr:cNvPr id="24" name="Line 45"/>
        <xdr:cNvSpPr>
          <a:spLocks noChangeShapeType="1"/>
        </xdr:cNvSpPr>
      </xdr:nvSpPr>
      <xdr:spPr bwMode="auto">
        <a:xfrm>
          <a:off x="5419725" y="7467600"/>
          <a:ext cx="0" cy="4095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657225</xdr:colOff>
      <xdr:row>47</xdr:row>
      <xdr:rowOff>76200</xdr:rowOff>
    </xdr:from>
    <xdr:to>
      <xdr:col>9</xdr:col>
      <xdr:colOff>9525</xdr:colOff>
      <xdr:row>47</xdr:row>
      <xdr:rowOff>76200</xdr:rowOff>
    </xdr:to>
    <xdr:sp macro="" textlink="">
      <xdr:nvSpPr>
        <xdr:cNvPr id="25" name="Line 46"/>
        <xdr:cNvSpPr>
          <a:spLocks noChangeShapeType="1"/>
        </xdr:cNvSpPr>
      </xdr:nvSpPr>
      <xdr:spPr bwMode="auto">
        <a:xfrm>
          <a:off x="5486400" y="7848600"/>
          <a:ext cx="9525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552450</xdr:colOff>
      <xdr:row>47</xdr:row>
      <xdr:rowOff>85725</xdr:rowOff>
    </xdr:from>
    <xdr:to>
      <xdr:col>9</xdr:col>
      <xdr:colOff>9525</xdr:colOff>
      <xdr:row>47</xdr:row>
      <xdr:rowOff>85725</xdr:rowOff>
    </xdr:to>
    <xdr:sp macro="" textlink="">
      <xdr:nvSpPr>
        <xdr:cNvPr id="26" name="Line 49"/>
        <xdr:cNvSpPr>
          <a:spLocks noChangeShapeType="1"/>
        </xdr:cNvSpPr>
      </xdr:nvSpPr>
      <xdr:spPr bwMode="auto">
        <a:xfrm>
          <a:off x="5429250" y="7858125"/>
          <a:ext cx="66675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542925</xdr:colOff>
      <xdr:row>47</xdr:row>
      <xdr:rowOff>57150</xdr:rowOff>
    </xdr:from>
    <xdr:to>
      <xdr:col>6</xdr:col>
      <xdr:colOff>0</xdr:colOff>
      <xdr:row>47</xdr:row>
      <xdr:rowOff>57150</xdr:rowOff>
    </xdr:to>
    <xdr:sp macro="" textlink="">
      <xdr:nvSpPr>
        <xdr:cNvPr id="27" name="Line 50"/>
        <xdr:cNvSpPr>
          <a:spLocks noChangeShapeType="1"/>
        </xdr:cNvSpPr>
      </xdr:nvSpPr>
      <xdr:spPr bwMode="auto">
        <a:xfrm>
          <a:off x="3590925" y="7829550"/>
          <a:ext cx="66675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590550</xdr:colOff>
      <xdr:row>47</xdr:row>
      <xdr:rowOff>57150</xdr:rowOff>
    </xdr:from>
    <xdr:to>
      <xdr:col>5</xdr:col>
      <xdr:colOff>485775</xdr:colOff>
      <xdr:row>47</xdr:row>
      <xdr:rowOff>57150</xdr:rowOff>
    </xdr:to>
    <xdr:sp macro="" textlink="">
      <xdr:nvSpPr>
        <xdr:cNvPr id="28" name="Line 51"/>
        <xdr:cNvSpPr>
          <a:spLocks noChangeShapeType="1"/>
        </xdr:cNvSpPr>
      </xdr:nvSpPr>
      <xdr:spPr bwMode="auto">
        <a:xfrm flipH="1">
          <a:off x="3028950" y="7829550"/>
          <a:ext cx="5048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45</xdr:row>
      <xdr:rowOff>0</xdr:rowOff>
    </xdr:from>
    <xdr:to>
      <xdr:col>5</xdr:col>
      <xdr:colOff>485775</xdr:colOff>
      <xdr:row>45</xdr:row>
      <xdr:rowOff>0</xdr:rowOff>
    </xdr:to>
    <xdr:sp macro="" textlink="">
      <xdr:nvSpPr>
        <xdr:cNvPr id="29" name="Line 52"/>
        <xdr:cNvSpPr>
          <a:spLocks noChangeShapeType="1"/>
        </xdr:cNvSpPr>
      </xdr:nvSpPr>
      <xdr:spPr bwMode="auto">
        <a:xfrm flipH="1">
          <a:off x="3048000" y="7448550"/>
          <a:ext cx="4857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41</xdr:row>
      <xdr:rowOff>0</xdr:rowOff>
    </xdr:from>
    <xdr:to>
      <xdr:col>5</xdr:col>
      <xdr:colOff>533400</xdr:colOff>
      <xdr:row>41</xdr:row>
      <xdr:rowOff>0</xdr:rowOff>
    </xdr:to>
    <xdr:sp macro="" textlink="">
      <xdr:nvSpPr>
        <xdr:cNvPr id="30" name="Line 53"/>
        <xdr:cNvSpPr>
          <a:spLocks noChangeShapeType="1"/>
        </xdr:cNvSpPr>
      </xdr:nvSpPr>
      <xdr:spPr bwMode="auto">
        <a:xfrm flipH="1">
          <a:off x="3057525" y="6800850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40</xdr:row>
      <xdr:rowOff>0</xdr:rowOff>
    </xdr:from>
    <xdr:to>
      <xdr:col>5</xdr:col>
      <xdr:colOff>542925</xdr:colOff>
      <xdr:row>40</xdr:row>
      <xdr:rowOff>0</xdr:rowOff>
    </xdr:to>
    <xdr:sp macro="" textlink="">
      <xdr:nvSpPr>
        <xdr:cNvPr id="31" name="Line 55"/>
        <xdr:cNvSpPr>
          <a:spLocks noChangeShapeType="1"/>
        </xdr:cNvSpPr>
      </xdr:nvSpPr>
      <xdr:spPr bwMode="auto">
        <a:xfrm flipH="1">
          <a:off x="3057525" y="6638925"/>
          <a:ext cx="5334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36</xdr:row>
      <xdr:rowOff>0</xdr:rowOff>
    </xdr:from>
    <xdr:to>
      <xdr:col>5</xdr:col>
      <xdr:colOff>542925</xdr:colOff>
      <xdr:row>36</xdr:row>
      <xdr:rowOff>0</xdr:rowOff>
    </xdr:to>
    <xdr:sp macro="" textlink="">
      <xdr:nvSpPr>
        <xdr:cNvPr id="32" name="Line 56"/>
        <xdr:cNvSpPr>
          <a:spLocks noChangeShapeType="1"/>
        </xdr:cNvSpPr>
      </xdr:nvSpPr>
      <xdr:spPr bwMode="auto">
        <a:xfrm flipH="1">
          <a:off x="3048000" y="5991225"/>
          <a:ext cx="5429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590550</xdr:colOff>
      <xdr:row>35</xdr:row>
      <xdr:rowOff>0</xdr:rowOff>
    </xdr:from>
    <xdr:to>
      <xdr:col>5</xdr:col>
      <xdr:colOff>542925</xdr:colOff>
      <xdr:row>35</xdr:row>
      <xdr:rowOff>0</xdr:rowOff>
    </xdr:to>
    <xdr:sp macro="" textlink="">
      <xdr:nvSpPr>
        <xdr:cNvPr id="33" name="Line 57"/>
        <xdr:cNvSpPr>
          <a:spLocks noChangeShapeType="1"/>
        </xdr:cNvSpPr>
      </xdr:nvSpPr>
      <xdr:spPr bwMode="auto">
        <a:xfrm flipH="1">
          <a:off x="3028950" y="5829300"/>
          <a:ext cx="561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</xdr:colOff>
      <xdr:row>45</xdr:row>
      <xdr:rowOff>19050</xdr:rowOff>
    </xdr:from>
    <xdr:to>
      <xdr:col>8</xdr:col>
      <xdr:colOff>476250</xdr:colOff>
      <xdr:row>45</xdr:row>
      <xdr:rowOff>19050</xdr:rowOff>
    </xdr:to>
    <xdr:sp macro="" textlink="">
      <xdr:nvSpPr>
        <xdr:cNvPr id="34" name="Line 58"/>
        <xdr:cNvSpPr>
          <a:spLocks noChangeShapeType="1"/>
        </xdr:cNvSpPr>
      </xdr:nvSpPr>
      <xdr:spPr bwMode="auto">
        <a:xfrm flipH="1">
          <a:off x="4886325" y="7467600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600075</xdr:colOff>
      <xdr:row>47</xdr:row>
      <xdr:rowOff>76200</xdr:rowOff>
    </xdr:from>
    <xdr:to>
      <xdr:col>8</xdr:col>
      <xdr:colOff>466725</xdr:colOff>
      <xdr:row>47</xdr:row>
      <xdr:rowOff>76200</xdr:rowOff>
    </xdr:to>
    <xdr:sp macro="" textlink="">
      <xdr:nvSpPr>
        <xdr:cNvPr id="35" name="Line 59"/>
        <xdr:cNvSpPr>
          <a:spLocks noChangeShapeType="1"/>
        </xdr:cNvSpPr>
      </xdr:nvSpPr>
      <xdr:spPr bwMode="auto">
        <a:xfrm flipH="1">
          <a:off x="4867275" y="7848600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41</xdr:row>
      <xdr:rowOff>0</xdr:rowOff>
    </xdr:from>
    <xdr:to>
      <xdr:col>8</xdr:col>
      <xdr:colOff>533400</xdr:colOff>
      <xdr:row>41</xdr:row>
      <xdr:rowOff>0</xdr:rowOff>
    </xdr:to>
    <xdr:sp macro="" textlink="">
      <xdr:nvSpPr>
        <xdr:cNvPr id="36" name="Line 60"/>
        <xdr:cNvSpPr>
          <a:spLocks noChangeShapeType="1"/>
        </xdr:cNvSpPr>
      </xdr:nvSpPr>
      <xdr:spPr bwMode="auto">
        <a:xfrm flipH="1">
          <a:off x="4876800" y="6800850"/>
          <a:ext cx="5334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</xdr:colOff>
      <xdr:row>40</xdr:row>
      <xdr:rowOff>0</xdr:rowOff>
    </xdr:from>
    <xdr:to>
      <xdr:col>8</xdr:col>
      <xdr:colOff>533400</xdr:colOff>
      <xdr:row>40</xdr:row>
      <xdr:rowOff>0</xdr:rowOff>
    </xdr:to>
    <xdr:sp macro="" textlink="">
      <xdr:nvSpPr>
        <xdr:cNvPr id="37" name="Line 61"/>
        <xdr:cNvSpPr>
          <a:spLocks noChangeShapeType="1"/>
        </xdr:cNvSpPr>
      </xdr:nvSpPr>
      <xdr:spPr bwMode="auto">
        <a:xfrm flipH="1">
          <a:off x="4886325" y="6638925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</xdr:colOff>
      <xdr:row>36</xdr:row>
      <xdr:rowOff>0</xdr:rowOff>
    </xdr:from>
    <xdr:to>
      <xdr:col>8</xdr:col>
      <xdr:colOff>533400</xdr:colOff>
      <xdr:row>36</xdr:row>
      <xdr:rowOff>0</xdr:rowOff>
    </xdr:to>
    <xdr:sp macro="" textlink="">
      <xdr:nvSpPr>
        <xdr:cNvPr id="38" name="Line 62"/>
        <xdr:cNvSpPr>
          <a:spLocks noChangeShapeType="1"/>
        </xdr:cNvSpPr>
      </xdr:nvSpPr>
      <xdr:spPr bwMode="auto">
        <a:xfrm flipH="1">
          <a:off x="4886325" y="5991225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600075</xdr:colOff>
      <xdr:row>35</xdr:row>
      <xdr:rowOff>0</xdr:rowOff>
    </xdr:from>
    <xdr:to>
      <xdr:col>8</xdr:col>
      <xdr:colOff>542925</xdr:colOff>
      <xdr:row>35</xdr:row>
      <xdr:rowOff>0</xdr:rowOff>
    </xdr:to>
    <xdr:sp macro="" textlink="">
      <xdr:nvSpPr>
        <xdr:cNvPr id="39" name="Line 63"/>
        <xdr:cNvSpPr>
          <a:spLocks noChangeShapeType="1"/>
        </xdr:cNvSpPr>
      </xdr:nvSpPr>
      <xdr:spPr bwMode="auto">
        <a:xfrm flipH="1">
          <a:off x="4867275" y="5829300"/>
          <a:ext cx="5524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30</xdr:row>
      <xdr:rowOff>0</xdr:rowOff>
    </xdr:from>
    <xdr:to>
      <xdr:col>8</xdr:col>
      <xdr:colOff>533400</xdr:colOff>
      <xdr:row>30</xdr:row>
      <xdr:rowOff>0</xdr:rowOff>
    </xdr:to>
    <xdr:sp macro="" textlink="">
      <xdr:nvSpPr>
        <xdr:cNvPr id="40" name="Line 64"/>
        <xdr:cNvSpPr>
          <a:spLocks noChangeShapeType="1"/>
        </xdr:cNvSpPr>
      </xdr:nvSpPr>
      <xdr:spPr bwMode="auto">
        <a:xfrm flipH="1">
          <a:off x="4876800" y="5019675"/>
          <a:ext cx="5334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31</xdr:row>
      <xdr:rowOff>0</xdr:rowOff>
    </xdr:from>
    <xdr:to>
      <xdr:col>5</xdr:col>
      <xdr:colOff>533400</xdr:colOff>
      <xdr:row>31</xdr:row>
      <xdr:rowOff>0</xdr:rowOff>
    </xdr:to>
    <xdr:sp macro="" textlink="">
      <xdr:nvSpPr>
        <xdr:cNvPr id="41" name="Line 65"/>
        <xdr:cNvSpPr>
          <a:spLocks noChangeShapeType="1"/>
        </xdr:cNvSpPr>
      </xdr:nvSpPr>
      <xdr:spPr bwMode="auto">
        <a:xfrm flipH="1">
          <a:off x="3057525" y="5181600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95250</xdr:colOff>
      <xdr:row>30</xdr:row>
      <xdr:rowOff>0</xdr:rowOff>
    </xdr:from>
    <xdr:to>
      <xdr:col>1</xdr:col>
      <xdr:colOff>647700</xdr:colOff>
      <xdr:row>30</xdr:row>
      <xdr:rowOff>0</xdr:rowOff>
    </xdr:to>
    <xdr:sp macro="" textlink="">
      <xdr:nvSpPr>
        <xdr:cNvPr id="42" name="Line 66"/>
        <xdr:cNvSpPr>
          <a:spLocks noChangeShapeType="1"/>
        </xdr:cNvSpPr>
      </xdr:nvSpPr>
      <xdr:spPr bwMode="auto">
        <a:xfrm flipH="1">
          <a:off x="704850" y="5019675"/>
          <a:ext cx="5143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</xdr:colOff>
      <xdr:row>35</xdr:row>
      <xdr:rowOff>0</xdr:rowOff>
    </xdr:from>
    <xdr:to>
      <xdr:col>1</xdr:col>
      <xdr:colOff>638175</xdr:colOff>
      <xdr:row>35</xdr:row>
      <xdr:rowOff>0</xdr:rowOff>
    </xdr:to>
    <xdr:sp macro="" textlink="">
      <xdr:nvSpPr>
        <xdr:cNvPr id="43" name="Line 67"/>
        <xdr:cNvSpPr>
          <a:spLocks noChangeShapeType="1"/>
        </xdr:cNvSpPr>
      </xdr:nvSpPr>
      <xdr:spPr bwMode="auto">
        <a:xfrm flipH="1">
          <a:off x="666750" y="5829300"/>
          <a:ext cx="5524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47625</xdr:colOff>
      <xdr:row>36</xdr:row>
      <xdr:rowOff>9525</xdr:rowOff>
    </xdr:from>
    <xdr:to>
      <xdr:col>1</xdr:col>
      <xdr:colOff>647700</xdr:colOff>
      <xdr:row>36</xdr:row>
      <xdr:rowOff>9525</xdr:rowOff>
    </xdr:to>
    <xdr:sp macro="" textlink="">
      <xdr:nvSpPr>
        <xdr:cNvPr id="44" name="Line 68"/>
        <xdr:cNvSpPr>
          <a:spLocks noChangeShapeType="1"/>
        </xdr:cNvSpPr>
      </xdr:nvSpPr>
      <xdr:spPr bwMode="auto">
        <a:xfrm flipH="1">
          <a:off x="657225" y="6000750"/>
          <a:ext cx="561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</xdr:colOff>
      <xdr:row>40</xdr:row>
      <xdr:rowOff>0</xdr:rowOff>
    </xdr:from>
    <xdr:to>
      <xdr:col>1</xdr:col>
      <xdr:colOff>571500</xdr:colOff>
      <xdr:row>40</xdr:row>
      <xdr:rowOff>0</xdr:rowOff>
    </xdr:to>
    <xdr:sp macro="" textlink="">
      <xdr:nvSpPr>
        <xdr:cNvPr id="45" name="Line 69"/>
        <xdr:cNvSpPr>
          <a:spLocks noChangeShapeType="1"/>
        </xdr:cNvSpPr>
      </xdr:nvSpPr>
      <xdr:spPr bwMode="auto">
        <a:xfrm flipH="1">
          <a:off x="666750" y="6638925"/>
          <a:ext cx="5143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</xdr:colOff>
      <xdr:row>42</xdr:row>
      <xdr:rowOff>76200</xdr:rowOff>
    </xdr:from>
    <xdr:to>
      <xdr:col>1</xdr:col>
      <xdr:colOff>581025</xdr:colOff>
      <xdr:row>42</xdr:row>
      <xdr:rowOff>76200</xdr:rowOff>
    </xdr:to>
    <xdr:sp macro="" textlink="">
      <xdr:nvSpPr>
        <xdr:cNvPr id="46" name="Line 70"/>
        <xdr:cNvSpPr>
          <a:spLocks noChangeShapeType="1"/>
        </xdr:cNvSpPr>
      </xdr:nvSpPr>
      <xdr:spPr bwMode="auto">
        <a:xfrm flipH="1">
          <a:off x="666750" y="7038975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171450</xdr:colOff>
      <xdr:row>48</xdr:row>
      <xdr:rowOff>57150</xdr:rowOff>
    </xdr:from>
    <xdr:to>
      <xdr:col>10</xdr:col>
      <xdr:colOff>466725</xdr:colOff>
      <xdr:row>53</xdr:row>
      <xdr:rowOff>104775</xdr:rowOff>
    </xdr:to>
    <xdr:sp macro="" textlink="">
      <xdr:nvSpPr>
        <xdr:cNvPr id="47" name="Text Box 71"/>
        <xdr:cNvSpPr txBox="1">
          <a:spLocks noChangeArrowheads="1"/>
        </xdr:cNvSpPr>
      </xdr:nvSpPr>
      <xdr:spPr bwMode="auto">
        <a:xfrm>
          <a:off x="171450" y="7991475"/>
          <a:ext cx="6391275" cy="857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MS Sans Serif"/>
            </a:rPr>
            <a:t> These antenna examples; show the conventional use of a shorted quarter wave long impedance matching stub and fed near the shorted end with a 50 ohm coax cable. When the SWR is 1.1 to 1 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MS Sans Serif"/>
            </a:rPr>
            <a:t>( a flat line ) there will be no unbalance currents flowing on the outside of the transmission line. The radiation will be broadside to the 1/2 wave elements.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workbookViewId="0">
      <selection activeCell="M5" sqref="M5"/>
    </sheetView>
  </sheetViews>
  <sheetFormatPr defaultRowHeight="12.75"/>
  <cols>
    <col min="1" max="1" width="12.7109375" style="1" customWidth="1"/>
    <col min="2" max="2" width="10.7109375" style="1" customWidth="1"/>
    <col min="3" max="3" width="5.7109375" style="1" customWidth="1"/>
    <col min="4" max="4" width="10.7109375" style="1" customWidth="1"/>
    <col min="5" max="6" width="9.140625" style="1"/>
    <col min="7" max="7" width="5.7109375" style="1" customWidth="1"/>
    <col min="8" max="9" width="9.140625" style="1"/>
    <col min="10" max="10" width="6.7109375" style="1" customWidth="1"/>
    <col min="11" max="16384" width="9.140625" style="1"/>
  </cols>
  <sheetData>
    <row r="1" spans="1:12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"/>
    </row>
    <row r="2" spans="1:12" ht="30">
      <c r="A2" s="24"/>
      <c r="B2" s="24"/>
      <c r="C2" s="24"/>
      <c r="D2" s="24"/>
      <c r="E2" s="158" t="s">
        <v>107</v>
      </c>
      <c r="F2" s="24"/>
      <c r="G2" s="24"/>
      <c r="H2" s="24"/>
      <c r="I2" s="24"/>
      <c r="J2" s="24"/>
      <c r="K2" s="24"/>
      <c r="L2" s="2"/>
    </row>
    <row r="3" spans="1:12">
      <c r="A3" s="24"/>
      <c r="B3" s="24" t="s">
        <v>7</v>
      </c>
      <c r="C3" s="24" t="s">
        <v>7</v>
      </c>
      <c r="D3" s="24"/>
      <c r="E3" s="24"/>
      <c r="F3" s="24"/>
      <c r="G3" s="24"/>
      <c r="H3" s="24"/>
      <c r="I3" s="24"/>
      <c r="J3" s="24"/>
      <c r="K3" s="24"/>
      <c r="L3" s="2"/>
    </row>
    <row r="4" spans="1:12">
      <c r="A4" s="24"/>
      <c r="B4" s="157" t="s">
        <v>7</v>
      </c>
      <c r="C4" s="24"/>
      <c r="D4" s="24"/>
      <c r="E4" s="152" t="s">
        <v>7</v>
      </c>
      <c r="F4" s="145"/>
      <c r="G4" s="24"/>
      <c r="H4" s="98" t="s">
        <v>7</v>
      </c>
      <c r="I4" s="24"/>
      <c r="J4" s="24"/>
      <c r="K4" s="24"/>
      <c r="L4" s="2"/>
    </row>
    <row r="5" spans="1:12" ht="13.5" thickBot="1">
      <c r="A5" s="24"/>
      <c r="B5" s="156" t="s">
        <v>48</v>
      </c>
      <c r="C5" s="24"/>
      <c r="D5" s="24"/>
      <c r="E5" s="98" t="s">
        <v>47</v>
      </c>
      <c r="F5" s="24"/>
      <c r="G5" s="24"/>
      <c r="H5" s="98" t="s">
        <v>46</v>
      </c>
      <c r="I5" s="24"/>
      <c r="J5" s="24"/>
      <c r="K5" s="24"/>
      <c r="L5" s="2"/>
    </row>
    <row r="6" spans="1:12" ht="14.25" thickTop="1" thickBot="1">
      <c r="A6" s="24"/>
      <c r="B6" s="155" t="s">
        <v>45</v>
      </c>
      <c r="C6" s="24"/>
      <c r="D6" s="24" t="s">
        <v>7</v>
      </c>
      <c r="E6" s="117" t="s">
        <v>44</v>
      </c>
      <c r="F6" s="24" t="s">
        <v>43</v>
      </c>
      <c r="G6" s="24"/>
      <c r="H6" s="154" t="s">
        <v>42</v>
      </c>
      <c r="I6" s="153" t="s">
        <v>41</v>
      </c>
      <c r="J6" s="24"/>
      <c r="K6" s="24"/>
      <c r="L6" s="2"/>
    </row>
    <row r="7" spans="1:12" ht="14.25" thickTop="1" thickBot="1">
      <c r="A7" s="133" t="s">
        <v>7</v>
      </c>
      <c r="B7" s="90">
        <v>3.7749999999999999</v>
      </c>
      <c r="C7" s="141" t="s">
        <v>106</v>
      </c>
      <c r="D7" s="152" t="s">
        <v>39</v>
      </c>
      <c r="E7" s="142">
        <f>936/B7</f>
        <v>247.94701986754967</v>
      </c>
      <c r="F7" s="142">
        <f t="shared" ref="F7:F12" si="0">12*E7</f>
        <v>2975.364238410596</v>
      </c>
      <c r="G7" s="145"/>
      <c r="H7" s="142">
        <f>984/B7</f>
        <v>260.66225165562912</v>
      </c>
      <c r="I7" s="142">
        <f t="shared" ref="I7:I12" si="1">12*H7</f>
        <v>3127.9470198675494</v>
      </c>
      <c r="J7" s="141"/>
      <c r="K7" s="24"/>
      <c r="L7" s="2"/>
    </row>
    <row r="8" spans="1:12" ht="13.5" thickTop="1">
      <c r="A8" s="151"/>
      <c r="B8" s="150" t="s">
        <v>105</v>
      </c>
      <c r="C8" s="24"/>
      <c r="D8" s="144" t="s">
        <v>37</v>
      </c>
      <c r="E8" s="142">
        <f>E11+E10</f>
        <v>185.96026490066225</v>
      </c>
      <c r="F8" s="142">
        <f t="shared" si="0"/>
        <v>2231.5231788079473</v>
      </c>
      <c r="G8" s="145"/>
      <c r="H8" s="142">
        <f>3*H11</f>
        <v>195.49668874172184</v>
      </c>
      <c r="I8" s="142">
        <f t="shared" si="1"/>
        <v>2345.960264900662</v>
      </c>
      <c r="J8" s="141"/>
      <c r="K8" s="24"/>
      <c r="L8" s="2"/>
    </row>
    <row r="9" spans="1:12">
      <c r="A9" s="24"/>
      <c r="B9" s="138" t="s">
        <v>104</v>
      </c>
      <c r="C9" s="24"/>
      <c r="D9" s="144" t="s">
        <v>36</v>
      </c>
      <c r="E9" s="142">
        <f>E12*5</f>
        <v>154.96688741721854</v>
      </c>
      <c r="F9" s="142">
        <f t="shared" si="0"/>
        <v>1859.6026490066224</v>
      </c>
      <c r="G9" s="145"/>
      <c r="H9" s="142">
        <f>5*H12</f>
        <v>162.91390728476819</v>
      </c>
      <c r="I9" s="142">
        <f t="shared" si="1"/>
        <v>1954.9668874172182</v>
      </c>
      <c r="J9" s="141"/>
      <c r="K9" s="24"/>
      <c r="L9" s="2"/>
    </row>
    <row r="10" spans="1:12" ht="13.5" thickBot="1">
      <c r="A10" s="24"/>
      <c r="B10" s="138" t="s">
        <v>103</v>
      </c>
      <c r="C10" s="24"/>
      <c r="D10" s="149" t="s">
        <v>35</v>
      </c>
      <c r="E10" s="148">
        <f>E7/2</f>
        <v>123.97350993377484</v>
      </c>
      <c r="F10" s="148">
        <f t="shared" si="0"/>
        <v>1487.682119205298</v>
      </c>
      <c r="G10" s="147"/>
      <c r="H10" s="146">
        <f>H7/2</f>
        <v>130.33112582781456</v>
      </c>
      <c r="I10" s="146">
        <f t="shared" si="1"/>
        <v>1563.9735099337747</v>
      </c>
      <c r="J10" s="141"/>
      <c r="K10" s="24"/>
      <c r="L10" s="2"/>
    </row>
    <row r="11" spans="1:12" ht="13.5" thickTop="1">
      <c r="A11" s="24"/>
      <c r="B11" s="138" t="s">
        <v>102</v>
      </c>
      <c r="C11" s="24"/>
      <c r="D11" s="144" t="s">
        <v>34</v>
      </c>
      <c r="E11" s="142">
        <f>E7/4</f>
        <v>61.986754966887418</v>
      </c>
      <c r="F11" s="142">
        <f t="shared" si="0"/>
        <v>743.84105960264901</v>
      </c>
      <c r="G11" s="145"/>
      <c r="H11" s="142">
        <f>H10/2</f>
        <v>65.16556291390728</v>
      </c>
      <c r="I11" s="142">
        <f t="shared" si="1"/>
        <v>781.98675496688736</v>
      </c>
      <c r="J11" s="141"/>
      <c r="K11" s="24"/>
      <c r="L11" s="2"/>
    </row>
    <row r="12" spans="1:12">
      <c r="A12" s="24"/>
      <c r="B12" s="138" t="s">
        <v>101</v>
      </c>
      <c r="C12" s="24"/>
      <c r="D12" s="144" t="s">
        <v>33</v>
      </c>
      <c r="E12" s="142">
        <f>E7/8</f>
        <v>30.993377483443709</v>
      </c>
      <c r="F12" s="142">
        <f t="shared" si="0"/>
        <v>371.92052980132451</v>
      </c>
      <c r="G12" s="143"/>
      <c r="H12" s="142">
        <f>H11/2</f>
        <v>32.58278145695364</v>
      </c>
      <c r="I12" s="142">
        <f t="shared" si="1"/>
        <v>390.99337748344368</v>
      </c>
      <c r="J12" s="141"/>
      <c r="K12" s="24"/>
      <c r="L12" s="2"/>
    </row>
    <row r="13" spans="1:12">
      <c r="A13" s="24"/>
      <c r="B13" s="138" t="s">
        <v>100</v>
      </c>
      <c r="C13" s="24"/>
      <c r="D13" s="98"/>
      <c r="E13" s="24"/>
      <c r="F13" s="24"/>
      <c r="G13" s="102"/>
      <c r="H13" s="140" t="s">
        <v>32</v>
      </c>
      <c r="I13" s="139"/>
      <c r="J13" s="24"/>
      <c r="K13" s="24"/>
      <c r="L13" s="2"/>
    </row>
    <row r="14" spans="1:12" ht="13.5" thickBot="1">
      <c r="A14" s="24"/>
      <c r="B14" s="138" t="s">
        <v>99</v>
      </c>
      <c r="C14" s="24"/>
      <c r="D14" s="98"/>
      <c r="E14" s="24"/>
      <c r="F14" s="24"/>
      <c r="G14" s="131" t="s">
        <v>31</v>
      </c>
      <c r="H14" s="133">
        <f>0.1*H7</f>
        <v>26.066225165562912</v>
      </c>
      <c r="I14" s="132">
        <f t="shared" ref="I14:I19" si="2">12*H14</f>
        <v>312.79470198675494</v>
      </c>
      <c r="J14" s="24"/>
      <c r="K14" s="24"/>
      <c r="L14" s="2"/>
    </row>
    <row r="15" spans="1:12" ht="14.25" thickTop="1" thickBot="1">
      <c r="A15" s="24"/>
      <c r="B15" s="90">
        <v>0.88</v>
      </c>
      <c r="C15" s="24"/>
      <c r="E15" s="24"/>
      <c r="F15" s="24"/>
      <c r="G15" s="131" t="s">
        <v>30</v>
      </c>
      <c r="H15" s="105">
        <f>0.15*H7</f>
        <v>39.099337748344368</v>
      </c>
      <c r="I15" s="137">
        <f t="shared" si="2"/>
        <v>469.19205298013242</v>
      </c>
      <c r="J15" s="24"/>
      <c r="K15" s="24"/>
      <c r="L15" s="2"/>
    </row>
    <row r="16" spans="1:12" ht="14.25" thickTop="1" thickBot="1">
      <c r="A16" s="24"/>
      <c r="B16" s="24"/>
      <c r="C16" s="24"/>
      <c r="D16" s="24"/>
      <c r="E16" s="24"/>
      <c r="F16" s="24"/>
      <c r="G16" s="131" t="s">
        <v>29</v>
      </c>
      <c r="H16" s="105">
        <f>0.2*H7</f>
        <v>52.132450331125824</v>
      </c>
      <c r="I16" s="137">
        <f t="shared" si="2"/>
        <v>625.58940397350989</v>
      </c>
      <c r="J16" s="24"/>
      <c r="K16" s="24"/>
      <c r="L16" s="2"/>
    </row>
    <row r="17" spans="1:12" ht="14.25" thickTop="1" thickBot="1">
      <c r="A17" s="136" t="s">
        <v>98</v>
      </c>
      <c r="B17" s="135"/>
      <c r="C17" s="134"/>
      <c r="D17" s="24"/>
      <c r="E17" s="24"/>
      <c r="F17" s="24"/>
      <c r="G17" s="131" t="s">
        <v>28</v>
      </c>
      <c r="H17" s="133">
        <f>0.3*H7</f>
        <v>78.198675496688736</v>
      </c>
      <c r="I17" s="132">
        <f t="shared" si="2"/>
        <v>938.38410596026483</v>
      </c>
      <c r="J17" s="24"/>
      <c r="K17" s="24"/>
      <c r="L17" s="2"/>
    </row>
    <row r="18" spans="1:12" ht="13.5" thickTop="1">
      <c r="A18" s="123" t="s">
        <v>7</v>
      </c>
      <c r="B18" s="102"/>
      <c r="C18" s="130"/>
      <c r="D18" s="24"/>
      <c r="E18" s="24"/>
      <c r="F18" s="24"/>
      <c r="G18" s="131" t="s">
        <v>27</v>
      </c>
      <c r="H18" s="133">
        <f>0.4*H7</f>
        <v>104.26490066225165</v>
      </c>
      <c r="I18" s="132">
        <f t="shared" si="2"/>
        <v>1251.1788079470198</v>
      </c>
      <c r="J18" s="24"/>
      <c r="K18" s="24"/>
      <c r="L18" s="2"/>
    </row>
    <row r="19" spans="1:12" ht="13.5" thickBot="1">
      <c r="A19" s="131" t="s">
        <v>7</v>
      </c>
      <c r="B19" s="102"/>
      <c r="C19" s="130"/>
      <c r="D19" s="24"/>
      <c r="E19" s="24"/>
      <c r="F19" s="24"/>
      <c r="G19" s="129" t="s">
        <v>26</v>
      </c>
      <c r="H19" s="128">
        <f>0.6*H7</f>
        <v>156.39735099337747</v>
      </c>
      <c r="I19" s="127">
        <f t="shared" si="2"/>
        <v>1876.7682119205297</v>
      </c>
      <c r="J19" s="24"/>
      <c r="K19" s="24"/>
      <c r="L19" s="2"/>
    </row>
    <row r="20" spans="1:12" ht="13.5" thickTop="1">
      <c r="A20" s="123" t="s">
        <v>97</v>
      </c>
      <c r="B20" s="102"/>
      <c r="C20" s="122" t="s">
        <v>96</v>
      </c>
      <c r="D20" s="24"/>
      <c r="E20" s="24"/>
      <c r="F20" s="24"/>
      <c r="G20" s="126" t="s">
        <v>7</v>
      </c>
      <c r="H20" s="125" t="s">
        <v>7</v>
      </c>
      <c r="I20" s="24"/>
      <c r="J20" s="24"/>
      <c r="K20" s="24"/>
      <c r="L20" s="2"/>
    </row>
    <row r="21" spans="1:12">
      <c r="A21" s="123" t="s">
        <v>93</v>
      </c>
      <c r="B21" s="102"/>
      <c r="C21" s="122" t="s">
        <v>95</v>
      </c>
      <c r="D21" s="24" t="s">
        <v>7</v>
      </c>
      <c r="E21" s="117" t="s">
        <v>7</v>
      </c>
      <c r="F21" s="124"/>
      <c r="G21" s="24"/>
      <c r="H21" s="24"/>
      <c r="I21" s="24"/>
      <c r="J21" s="24"/>
      <c r="K21" s="24"/>
      <c r="L21" s="2"/>
    </row>
    <row r="22" spans="1:12">
      <c r="A22" s="123" t="s">
        <v>93</v>
      </c>
      <c r="B22" s="102"/>
      <c r="C22" s="122" t="s">
        <v>94</v>
      </c>
      <c r="D22" s="102"/>
      <c r="E22" s="121" t="s">
        <v>7</v>
      </c>
      <c r="F22" s="24"/>
      <c r="G22" s="24"/>
      <c r="H22" s="24"/>
      <c r="I22" s="24"/>
      <c r="J22" s="24"/>
      <c r="K22" s="24"/>
      <c r="L22" s="2"/>
    </row>
    <row r="23" spans="1:12" ht="13.5" thickBot="1">
      <c r="A23" s="120" t="s">
        <v>93</v>
      </c>
      <c r="B23" s="112"/>
      <c r="C23" s="119" t="s">
        <v>92</v>
      </c>
      <c r="D23" s="102"/>
      <c r="E23" s="2"/>
      <c r="F23" s="2"/>
      <c r="G23" s="2"/>
      <c r="H23" s="24"/>
      <c r="I23" s="24"/>
      <c r="J23" s="24"/>
      <c r="K23" s="24"/>
      <c r="L23" s="2"/>
    </row>
    <row r="24" spans="1:12" ht="13.5" thickTop="1">
      <c r="A24" s="24"/>
      <c r="B24" s="24"/>
      <c r="C24" s="102"/>
      <c r="D24" s="102"/>
      <c r="E24" s="24" t="s">
        <v>7</v>
      </c>
      <c r="F24" s="24"/>
      <c r="G24" s="24"/>
      <c r="H24" s="24"/>
      <c r="I24" s="24"/>
      <c r="J24" s="24"/>
      <c r="K24" s="24"/>
      <c r="L24" s="2"/>
    </row>
    <row r="25" spans="1:12">
      <c r="A25" s="24" t="s">
        <v>91</v>
      </c>
      <c r="B25" s="24"/>
      <c r="C25" s="102"/>
      <c r="D25" s="102"/>
      <c r="E25" s="24"/>
      <c r="F25" s="24"/>
      <c r="G25" s="24"/>
      <c r="H25" s="24"/>
      <c r="I25" s="24"/>
      <c r="J25" s="24"/>
      <c r="K25" s="24"/>
      <c r="L25" s="2"/>
    </row>
    <row r="26" spans="1:12">
      <c r="A26" s="24" t="s">
        <v>90</v>
      </c>
      <c r="B26" s="24"/>
      <c r="C26" s="102"/>
      <c r="D26" s="102"/>
      <c r="E26" s="24"/>
      <c r="F26" s="24"/>
      <c r="G26" s="24"/>
      <c r="H26" s="24"/>
      <c r="I26" s="24"/>
      <c r="J26" s="24"/>
      <c r="K26" s="24"/>
      <c r="L26" s="2"/>
    </row>
    <row r="27" spans="1:12">
      <c r="A27" s="24" t="s">
        <v>89</v>
      </c>
      <c r="B27" s="24"/>
      <c r="C27" s="102"/>
      <c r="D27" s="2"/>
      <c r="E27" s="24"/>
      <c r="F27" s="104" t="s">
        <v>88</v>
      </c>
      <c r="G27" s="24"/>
      <c r="H27" s="24"/>
      <c r="I27" s="24"/>
      <c r="J27" s="24"/>
      <c r="K27" s="24"/>
      <c r="L27" s="2"/>
    </row>
    <row r="28" spans="1:12">
      <c r="A28" s="24" t="s">
        <v>87</v>
      </c>
      <c r="B28" s="24"/>
      <c r="C28" s="102"/>
      <c r="D28" s="102"/>
      <c r="E28" s="24"/>
      <c r="F28" s="104" t="s">
        <v>7</v>
      </c>
      <c r="G28" s="24"/>
      <c r="H28" s="24"/>
      <c r="I28" s="24"/>
      <c r="J28" s="24"/>
      <c r="K28" s="24"/>
      <c r="L28" s="2"/>
    </row>
    <row r="29" spans="1:12">
      <c r="A29" s="24" t="s">
        <v>86</v>
      </c>
      <c r="B29" s="24"/>
      <c r="C29" s="104" t="s">
        <v>23</v>
      </c>
      <c r="D29" s="102"/>
      <c r="E29" s="24"/>
      <c r="F29" s="101" t="s">
        <v>22</v>
      </c>
      <c r="G29" s="118">
        <f>B7</f>
        <v>3.7749999999999999</v>
      </c>
      <c r="H29" s="98" t="s">
        <v>21</v>
      </c>
      <c r="I29" s="24"/>
      <c r="J29" s="24"/>
      <c r="K29" s="24"/>
      <c r="L29" s="2"/>
    </row>
    <row r="30" spans="1:12">
      <c r="A30" s="24" t="s">
        <v>85</v>
      </c>
      <c r="B30" s="24"/>
      <c r="C30" s="98" t="s">
        <v>20</v>
      </c>
      <c r="D30" s="102"/>
      <c r="E30" s="24"/>
      <c r="F30" s="24"/>
      <c r="G30" s="24"/>
      <c r="H30" s="117"/>
      <c r="I30" s="24"/>
      <c r="J30" s="24"/>
      <c r="K30" s="24"/>
      <c r="L30" s="2"/>
    </row>
    <row r="31" spans="1:12">
      <c r="A31" s="24" t="s">
        <v>7</v>
      </c>
      <c r="B31" s="24"/>
      <c r="C31" s="102"/>
      <c r="D31" s="99" t="s">
        <v>16</v>
      </c>
      <c r="E31" s="24"/>
      <c r="F31" s="24"/>
      <c r="G31" s="24"/>
      <c r="H31" s="24"/>
      <c r="I31" s="24"/>
      <c r="J31" s="24"/>
      <c r="K31" s="24"/>
      <c r="L31" s="2"/>
    </row>
    <row r="32" spans="1:12">
      <c r="A32" s="24" t="s">
        <v>7</v>
      </c>
      <c r="B32" s="2"/>
      <c r="C32" s="102"/>
      <c r="D32" s="99" t="s">
        <v>7</v>
      </c>
      <c r="E32" s="24"/>
      <c r="F32" s="24"/>
      <c r="G32" s="98" t="s">
        <v>84</v>
      </c>
      <c r="H32" s="24"/>
      <c r="I32" s="24"/>
      <c r="J32" s="24"/>
      <c r="K32" s="24"/>
      <c r="L32" s="2"/>
    </row>
    <row r="33" spans="1:12">
      <c r="A33" s="24" t="s">
        <v>7</v>
      </c>
      <c r="B33" s="98" t="s">
        <v>7</v>
      </c>
      <c r="C33" s="102"/>
      <c r="D33" s="103" t="s">
        <v>83</v>
      </c>
      <c r="E33" s="24"/>
      <c r="F33" s="110"/>
      <c r="G33" s="24"/>
      <c r="H33" s="116">
        <f>F10</f>
        <v>1487.682119205298</v>
      </c>
      <c r="I33" s="24"/>
      <c r="J33" s="24"/>
      <c r="K33" s="108"/>
      <c r="L33" s="2"/>
    </row>
    <row r="34" spans="1:12" ht="4.3499999999999996" customHeight="1" thickBot="1">
      <c r="A34" s="102"/>
      <c r="B34" s="113"/>
      <c r="C34" s="112"/>
      <c r="D34" s="112"/>
      <c r="E34" s="115"/>
      <c r="F34" s="112"/>
      <c r="G34" s="112"/>
      <c r="H34" s="112"/>
      <c r="I34" s="112"/>
      <c r="J34" s="112"/>
      <c r="K34" s="114"/>
      <c r="L34" s="2"/>
    </row>
    <row r="35" spans="1:12" ht="7.35" customHeight="1" thickTop="1" thickBot="1">
      <c r="A35" s="24"/>
      <c r="B35" s="102"/>
      <c r="C35" s="113"/>
      <c r="D35" s="112"/>
      <c r="E35" s="112"/>
      <c r="F35" s="24"/>
      <c r="G35" s="24"/>
      <c r="H35" s="24"/>
      <c r="I35" s="24"/>
      <c r="J35" s="24"/>
      <c r="K35" s="24"/>
      <c r="L35" s="2"/>
    </row>
    <row r="36" spans="1:12" ht="4.5" customHeight="1" thickTop="1">
      <c r="A36" s="24"/>
      <c r="B36" s="24"/>
      <c r="C36" s="102"/>
      <c r="D36" s="111"/>
      <c r="E36" s="24"/>
      <c r="F36" s="24"/>
      <c r="G36" s="24"/>
      <c r="H36" s="24"/>
      <c r="I36" s="24"/>
      <c r="J36" s="24"/>
      <c r="K36" s="24"/>
      <c r="L36" s="2"/>
    </row>
    <row r="37" spans="1:12">
      <c r="A37" s="24"/>
      <c r="B37" s="104" t="s">
        <v>14</v>
      </c>
      <c r="C37" s="110"/>
      <c r="D37" s="109">
        <f>I11*B15</f>
        <v>688.14834437086085</v>
      </c>
      <c r="E37" s="108"/>
      <c r="F37" s="24"/>
      <c r="G37" s="104" t="s">
        <v>7</v>
      </c>
      <c r="H37" s="107">
        <f>H33/12</f>
        <v>123.97350993377484</v>
      </c>
      <c r="I37" s="98" t="s">
        <v>81</v>
      </c>
      <c r="J37" s="24"/>
      <c r="K37" s="102"/>
      <c r="L37" s="2"/>
    </row>
    <row r="38" spans="1:12">
      <c r="A38" s="24"/>
      <c r="B38" s="98" t="s">
        <v>10</v>
      </c>
      <c r="C38" s="106" t="s">
        <v>82</v>
      </c>
      <c r="D38" s="105">
        <f>D37/12</f>
        <v>57.345695364238402</v>
      </c>
      <c r="E38" s="24" t="s">
        <v>81</v>
      </c>
      <c r="F38" s="104" t="s">
        <v>7</v>
      </c>
      <c r="G38" s="24"/>
      <c r="H38" s="98" t="s">
        <v>7</v>
      </c>
      <c r="I38" s="24"/>
      <c r="J38" s="24"/>
      <c r="K38" s="24"/>
      <c r="L38" s="2"/>
    </row>
    <row r="39" spans="1:12">
      <c r="A39" s="24"/>
      <c r="B39" s="24"/>
      <c r="C39" s="102"/>
      <c r="D39" s="103" t="s">
        <v>7</v>
      </c>
      <c r="E39" s="24"/>
      <c r="F39" s="24"/>
      <c r="G39" s="24"/>
      <c r="H39" s="24"/>
      <c r="I39" s="24"/>
      <c r="J39" s="24"/>
      <c r="K39" s="24"/>
      <c r="L39" s="2"/>
    </row>
    <row r="40" spans="1:12">
      <c r="A40" s="24"/>
      <c r="B40" s="24"/>
      <c r="C40" s="99" t="s">
        <v>5</v>
      </c>
      <c r="D40" s="102"/>
      <c r="E40" s="24"/>
      <c r="F40" s="24"/>
      <c r="G40" s="24"/>
      <c r="H40" s="24"/>
      <c r="I40" s="24"/>
      <c r="J40" s="24"/>
      <c r="K40" s="24"/>
      <c r="L40" s="2"/>
    </row>
    <row r="41" spans="1:12">
      <c r="A41" s="24"/>
      <c r="B41" s="101" t="s">
        <v>3</v>
      </c>
      <c r="C41" s="100">
        <f>D37*0.052</f>
        <v>35.783713907284763</v>
      </c>
      <c r="D41" s="99" t="s">
        <v>2</v>
      </c>
      <c r="E41" s="24"/>
      <c r="F41" s="24"/>
      <c r="G41" s="24"/>
      <c r="H41" s="24"/>
      <c r="I41" s="24"/>
      <c r="J41" s="24"/>
      <c r="K41" s="24"/>
      <c r="L41" s="2"/>
    </row>
    <row r="42" spans="1:12">
      <c r="A42" s="24"/>
      <c r="B42" s="24"/>
      <c r="C42" s="24"/>
      <c r="D42" s="99" t="s">
        <v>7</v>
      </c>
      <c r="E42" s="98"/>
      <c r="F42" s="24"/>
      <c r="G42" s="24"/>
      <c r="H42" s="24"/>
      <c r="I42" s="24"/>
      <c r="J42" s="24"/>
      <c r="K42" s="24"/>
      <c r="L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</sheetData>
  <printOptions horizontalCentered="1"/>
  <pageMargins left="0.25" right="0.25" top="1" bottom="1" header="0.5" footer="0.5"/>
  <pageSetup scale="85" orientation="portrait" horizontalDpi="300" verticalDpi="4294967292" r:id="rId1"/>
  <headerFooter alignWithMargins="0">
    <oddFooter>&amp;L&amp;F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workbookViewId="0">
      <selection activeCell="P26" sqref="P26"/>
    </sheetView>
  </sheetViews>
  <sheetFormatPr defaultRowHeight="12.75"/>
  <cols>
    <col min="1" max="1" width="12.7109375" style="1" customWidth="1"/>
    <col min="2" max="2" width="10.7109375" style="1" customWidth="1"/>
    <col min="3" max="3" width="5.7109375" style="1" customWidth="1"/>
    <col min="4" max="4" width="10.7109375" style="1" customWidth="1"/>
    <col min="5" max="6" width="9.140625" style="1"/>
    <col min="7" max="7" width="5.7109375" style="1" customWidth="1"/>
    <col min="8" max="9" width="9.140625" style="1"/>
    <col min="10" max="10" width="6.7109375" style="1" customWidth="1"/>
    <col min="11" max="16384" width="9.140625" style="1"/>
  </cols>
  <sheetData>
    <row r="1" spans="1:11">
      <c r="A1" s="59"/>
      <c r="D1" s="58"/>
    </row>
    <row r="2" spans="1:11" ht="30">
      <c r="B2" s="2"/>
      <c r="C2" s="2"/>
      <c r="D2" s="2"/>
      <c r="E2" s="57" t="s">
        <v>76</v>
      </c>
      <c r="F2" s="2"/>
      <c r="G2" s="2"/>
      <c r="H2" s="2"/>
      <c r="I2" s="2"/>
      <c r="J2" s="2"/>
      <c r="K2" s="2"/>
    </row>
    <row r="3" spans="1:11">
      <c r="B3" s="2"/>
      <c r="C3" s="2" t="s">
        <v>7</v>
      </c>
      <c r="D3" s="2"/>
      <c r="E3" s="4"/>
      <c r="F3" s="6"/>
      <c r="G3" s="2"/>
      <c r="H3" s="2"/>
      <c r="I3" s="2"/>
      <c r="J3" s="2"/>
      <c r="K3" s="2"/>
    </row>
    <row r="4" spans="1:11">
      <c r="B4" s="2" t="s">
        <v>7</v>
      </c>
      <c r="C4" s="2" t="s">
        <v>7</v>
      </c>
      <c r="D4" s="2"/>
      <c r="E4" s="2"/>
      <c r="F4" s="2"/>
      <c r="G4" s="2"/>
      <c r="H4" s="2"/>
      <c r="I4" s="2"/>
      <c r="J4" s="2"/>
      <c r="K4" s="2"/>
    </row>
    <row r="5" spans="1:11">
      <c r="B5" s="96" t="s">
        <v>7</v>
      </c>
      <c r="C5" s="2"/>
      <c r="D5" s="2"/>
      <c r="E5" s="49" t="s">
        <v>7</v>
      </c>
      <c r="F5" s="41"/>
      <c r="G5" s="2"/>
      <c r="H5" s="7" t="s">
        <v>7</v>
      </c>
      <c r="I5" s="2"/>
      <c r="J5" s="2"/>
      <c r="K5" s="2"/>
    </row>
    <row r="6" spans="1:11" ht="13.5" thickBot="1">
      <c r="B6" s="55" t="s">
        <v>48</v>
      </c>
      <c r="C6" s="2"/>
      <c r="D6" s="2"/>
      <c r="E6" s="7" t="s">
        <v>47</v>
      </c>
      <c r="F6" s="2"/>
      <c r="G6" s="2"/>
      <c r="H6" s="7" t="s">
        <v>46</v>
      </c>
      <c r="I6" s="2"/>
      <c r="J6" s="2"/>
      <c r="K6" s="2"/>
    </row>
    <row r="7" spans="1:11" ht="14.25" thickTop="1" thickBot="1">
      <c r="B7" s="54" t="s">
        <v>45</v>
      </c>
      <c r="C7" s="2"/>
      <c r="D7" s="2"/>
      <c r="E7" s="22" t="s">
        <v>44</v>
      </c>
      <c r="F7" s="2" t="s">
        <v>43</v>
      </c>
      <c r="G7" s="2"/>
      <c r="H7" s="36" t="s">
        <v>42</v>
      </c>
      <c r="I7" s="53" t="s">
        <v>41</v>
      </c>
      <c r="J7" s="2"/>
      <c r="K7" s="2"/>
    </row>
    <row r="8" spans="1:11" ht="14.25" thickTop="1" thickBot="1">
      <c r="A8" s="52" t="s">
        <v>7</v>
      </c>
      <c r="B8" s="95">
        <v>51.3</v>
      </c>
      <c r="C8" s="61" t="s">
        <v>40</v>
      </c>
      <c r="D8" s="49" t="s">
        <v>39</v>
      </c>
      <c r="E8" s="40">
        <f>936/B8</f>
        <v>18.245614035087719</v>
      </c>
      <c r="F8" s="40">
        <f t="shared" ref="F8:F13" si="0">12*E8</f>
        <v>218.94736842105263</v>
      </c>
      <c r="G8" s="41"/>
      <c r="H8" s="40">
        <f>984/B8</f>
        <v>19.181286549707604</v>
      </c>
      <c r="I8" s="40">
        <f t="shared" ref="I8:I13" si="1">12*H8</f>
        <v>230.17543859649123</v>
      </c>
      <c r="J8" s="39"/>
      <c r="K8" s="2"/>
    </row>
    <row r="9" spans="1:11" ht="13.5" thickTop="1">
      <c r="B9" s="89" t="s">
        <v>75</v>
      </c>
      <c r="C9" s="2"/>
      <c r="D9" s="42" t="s">
        <v>37</v>
      </c>
      <c r="E9" s="40">
        <f>E12+E11</f>
        <v>13.684210526315789</v>
      </c>
      <c r="F9" s="40">
        <f t="shared" si="0"/>
        <v>164.21052631578948</v>
      </c>
      <c r="G9" s="41"/>
      <c r="H9" s="40">
        <f>3*H12</f>
        <v>14.385964912280702</v>
      </c>
      <c r="I9" s="40">
        <f t="shared" si="1"/>
        <v>172.63157894736844</v>
      </c>
      <c r="J9" s="39"/>
      <c r="K9" s="2"/>
    </row>
    <row r="10" spans="1:11">
      <c r="B10" s="47" t="s">
        <v>74</v>
      </c>
      <c r="C10" s="2"/>
      <c r="D10" s="42" t="s">
        <v>36</v>
      </c>
      <c r="E10" s="40">
        <f>E13*5</f>
        <v>11.403508771929825</v>
      </c>
      <c r="F10" s="40">
        <f t="shared" si="0"/>
        <v>136.84210526315792</v>
      </c>
      <c r="G10" s="41"/>
      <c r="H10" s="40">
        <f>5*H13</f>
        <v>11.988304093567253</v>
      </c>
      <c r="I10" s="40">
        <f t="shared" si="1"/>
        <v>143.85964912280704</v>
      </c>
      <c r="J10" s="39"/>
      <c r="K10" s="2"/>
    </row>
    <row r="11" spans="1:11" ht="13.5" thickBot="1">
      <c r="B11" s="94"/>
      <c r="C11" s="2"/>
      <c r="D11" s="46" t="s">
        <v>35</v>
      </c>
      <c r="E11" s="45">
        <f>E8/2</f>
        <v>9.1228070175438596</v>
      </c>
      <c r="F11" s="45">
        <f t="shared" si="0"/>
        <v>109.47368421052632</v>
      </c>
      <c r="G11" s="44"/>
      <c r="H11" s="43">
        <f>H8/2</f>
        <v>9.590643274853802</v>
      </c>
      <c r="I11" s="43">
        <f t="shared" si="1"/>
        <v>115.08771929824562</v>
      </c>
      <c r="J11" s="39"/>
      <c r="K11" s="2"/>
    </row>
    <row r="12" spans="1:11" ht="13.5" thickTop="1">
      <c r="B12" s="2"/>
      <c r="C12" s="2"/>
      <c r="D12" s="42" t="s">
        <v>34</v>
      </c>
      <c r="E12" s="40">
        <f>E8/4</f>
        <v>4.5614035087719298</v>
      </c>
      <c r="F12" s="40">
        <f t="shared" si="0"/>
        <v>54.736842105263158</v>
      </c>
      <c r="G12" s="41"/>
      <c r="H12" s="40">
        <f>H11/2</f>
        <v>4.795321637426901</v>
      </c>
      <c r="I12" s="40">
        <f t="shared" si="1"/>
        <v>57.543859649122808</v>
      </c>
      <c r="J12" s="39"/>
      <c r="K12" s="2"/>
    </row>
    <row r="13" spans="1:11">
      <c r="B13" s="2"/>
      <c r="C13" s="2"/>
      <c r="D13" s="42" t="s">
        <v>33</v>
      </c>
      <c r="E13" s="40">
        <f>E8/8</f>
        <v>2.2807017543859649</v>
      </c>
      <c r="F13" s="40">
        <f t="shared" si="0"/>
        <v>27.368421052631579</v>
      </c>
      <c r="G13" s="41"/>
      <c r="H13" s="40">
        <f>H12/2</f>
        <v>2.3976608187134505</v>
      </c>
      <c r="I13" s="40">
        <f t="shared" si="1"/>
        <v>28.771929824561404</v>
      </c>
      <c r="J13" s="39"/>
      <c r="K13" s="2"/>
    </row>
    <row r="14" spans="1:11" ht="13.5" thickBot="1">
      <c r="B14" s="2"/>
      <c r="C14" s="2"/>
      <c r="D14" s="7"/>
      <c r="E14" s="2"/>
      <c r="F14" s="2"/>
      <c r="G14" s="2"/>
      <c r="H14" s="38" t="s">
        <v>32</v>
      </c>
      <c r="I14" s="37"/>
      <c r="J14" s="2"/>
      <c r="K14" s="2"/>
    </row>
    <row r="15" spans="1:11" ht="13.5" thickTop="1">
      <c r="B15" s="2"/>
      <c r="C15" s="2"/>
      <c r="D15" s="7"/>
      <c r="E15" s="2"/>
      <c r="F15" s="2"/>
      <c r="G15" s="36" t="s">
        <v>31</v>
      </c>
      <c r="H15" s="32">
        <f>0.1*H8</f>
        <v>1.9181286549707606</v>
      </c>
      <c r="I15" s="31">
        <f t="shared" ref="I15:I20" si="2">12*H15</f>
        <v>23.017543859649127</v>
      </c>
      <c r="J15" s="2"/>
      <c r="K15" s="2"/>
    </row>
    <row r="16" spans="1:11">
      <c r="B16" s="2"/>
      <c r="C16" s="2"/>
      <c r="D16" s="2"/>
      <c r="E16" s="2"/>
      <c r="F16" s="2"/>
      <c r="G16" s="33" t="s">
        <v>30</v>
      </c>
      <c r="H16" s="35">
        <f>0.15*H8</f>
        <v>2.8771929824561404</v>
      </c>
      <c r="I16" s="34">
        <f t="shared" si="2"/>
        <v>34.526315789473685</v>
      </c>
      <c r="J16" s="2"/>
      <c r="K16" s="2"/>
    </row>
    <row r="17" spans="2:11">
      <c r="B17" s="2"/>
      <c r="C17" s="2"/>
      <c r="D17" s="2"/>
      <c r="E17" s="2"/>
      <c r="F17" s="2"/>
      <c r="G17" s="33" t="s">
        <v>29</v>
      </c>
      <c r="H17" s="35">
        <f>0.2*H8</f>
        <v>3.8362573099415211</v>
      </c>
      <c r="I17" s="34">
        <f t="shared" si="2"/>
        <v>46.035087719298254</v>
      </c>
      <c r="J17" s="2"/>
      <c r="K17" s="2"/>
    </row>
    <row r="18" spans="2:11">
      <c r="B18" s="2"/>
      <c r="C18" s="2"/>
      <c r="D18" s="2"/>
      <c r="E18" s="2"/>
      <c r="F18" s="2"/>
      <c r="G18" s="33" t="s">
        <v>28</v>
      </c>
      <c r="H18" s="32">
        <f>0.3*H8</f>
        <v>5.7543859649122808</v>
      </c>
      <c r="I18" s="31">
        <f t="shared" si="2"/>
        <v>69.05263157894737</v>
      </c>
      <c r="J18" s="2"/>
      <c r="K18" s="2"/>
    </row>
    <row r="19" spans="2:11">
      <c r="B19" s="2"/>
      <c r="C19" s="2"/>
      <c r="D19" s="2"/>
      <c r="E19" s="2"/>
      <c r="F19" s="2"/>
      <c r="G19" s="33" t="s">
        <v>27</v>
      </c>
      <c r="H19" s="32">
        <f>0.4*H8</f>
        <v>7.6725146198830423</v>
      </c>
      <c r="I19" s="31">
        <f t="shared" si="2"/>
        <v>92.070175438596507</v>
      </c>
      <c r="J19" s="2"/>
      <c r="K19" s="2"/>
    </row>
    <row r="20" spans="2:11" ht="13.5" thickBot="1">
      <c r="B20" s="2"/>
      <c r="C20" s="2"/>
      <c r="D20" s="2"/>
      <c r="E20" s="2"/>
      <c r="F20" s="2"/>
      <c r="G20" s="30" t="s">
        <v>26</v>
      </c>
      <c r="H20" s="29">
        <f>0.6*H8</f>
        <v>11.508771929824562</v>
      </c>
      <c r="I20" s="28">
        <f t="shared" si="2"/>
        <v>138.10526315789474</v>
      </c>
      <c r="J20" s="2"/>
      <c r="K20" s="2"/>
    </row>
    <row r="21" spans="2:11" ht="13.5" thickTop="1">
      <c r="B21" s="2"/>
      <c r="C21" s="2"/>
      <c r="D21" s="2"/>
      <c r="E21" s="2"/>
      <c r="F21" s="2"/>
      <c r="G21" s="27" t="s">
        <v>7</v>
      </c>
      <c r="H21" s="26" t="s">
        <v>7</v>
      </c>
      <c r="I21" s="2"/>
      <c r="J21" s="2"/>
      <c r="K21" s="2"/>
    </row>
    <row r="22" spans="2:11">
      <c r="B22" s="2"/>
      <c r="C22" s="2"/>
      <c r="D22" s="2" t="s">
        <v>7</v>
      </c>
      <c r="E22" s="2" t="s">
        <v>7</v>
      </c>
      <c r="F22" s="25"/>
      <c r="G22" s="2"/>
      <c r="H22" s="2"/>
      <c r="I22" s="2"/>
      <c r="J22" s="2"/>
      <c r="K22" s="2"/>
    </row>
    <row r="23" spans="2:11">
      <c r="B23" s="2"/>
      <c r="C23" s="6"/>
      <c r="D23" s="6"/>
      <c r="E23" s="2" t="s">
        <v>7</v>
      </c>
      <c r="F23" s="2"/>
      <c r="G23" s="2"/>
      <c r="H23" s="2"/>
      <c r="I23" s="2"/>
      <c r="J23" s="2"/>
      <c r="K23" s="2"/>
    </row>
    <row r="24" spans="2:11">
      <c r="B24" s="2"/>
      <c r="C24" s="6"/>
      <c r="D24" s="6"/>
      <c r="E24" s="2" t="s">
        <v>7</v>
      </c>
      <c r="F24" s="2"/>
      <c r="G24" s="2"/>
      <c r="H24" s="2"/>
      <c r="I24" s="2"/>
      <c r="J24" s="2"/>
      <c r="K24" s="2"/>
    </row>
    <row r="25" spans="2:11">
      <c r="B25" s="2"/>
      <c r="C25" s="6"/>
      <c r="D25" s="6"/>
      <c r="E25" s="2" t="s">
        <v>7</v>
      </c>
      <c r="F25" s="2"/>
      <c r="G25" s="2"/>
      <c r="H25" s="2"/>
      <c r="I25" s="2"/>
      <c r="J25" s="2"/>
      <c r="K25" s="2"/>
    </row>
    <row r="26" spans="2:11">
      <c r="B26" s="2"/>
      <c r="C26" s="6"/>
      <c r="D26" s="6"/>
      <c r="E26" s="2"/>
      <c r="F26" s="2"/>
      <c r="G26" s="2"/>
      <c r="H26" s="8"/>
      <c r="I26" s="2"/>
      <c r="J26" s="2"/>
      <c r="K26" s="2"/>
    </row>
    <row r="27" spans="2:11">
      <c r="B27" s="2"/>
      <c r="C27" s="6"/>
      <c r="D27" s="6"/>
      <c r="E27" s="2"/>
      <c r="F27" s="24"/>
      <c r="G27" s="2"/>
      <c r="H27" s="2"/>
      <c r="I27" s="2"/>
      <c r="J27" s="2"/>
      <c r="K27" s="2"/>
    </row>
    <row r="28" spans="2:11">
      <c r="B28" s="2"/>
      <c r="C28" s="6"/>
      <c r="D28" s="4" t="s">
        <v>7</v>
      </c>
      <c r="E28" s="2"/>
      <c r="F28" s="8" t="s">
        <v>25</v>
      </c>
      <c r="G28" s="2"/>
      <c r="H28" s="2"/>
      <c r="I28" s="2"/>
      <c r="J28" s="2"/>
      <c r="K28" s="2"/>
    </row>
    <row r="29" spans="2:11">
      <c r="B29" s="2"/>
      <c r="C29" s="6"/>
      <c r="D29" s="6"/>
      <c r="E29" s="2"/>
      <c r="F29" s="8" t="s">
        <v>73</v>
      </c>
      <c r="G29" s="2"/>
      <c r="H29" s="2"/>
      <c r="I29" s="2"/>
      <c r="J29" s="2"/>
      <c r="K29" s="2"/>
    </row>
    <row r="30" spans="2:11">
      <c r="B30" s="2"/>
      <c r="C30" s="8" t="s">
        <v>23</v>
      </c>
      <c r="D30" s="6"/>
      <c r="E30" s="2"/>
      <c r="F30" s="5" t="s">
        <v>22</v>
      </c>
      <c r="G30" s="23">
        <f>B8</f>
        <v>51.3</v>
      </c>
      <c r="H30" s="7" t="s">
        <v>21</v>
      </c>
      <c r="I30" s="2"/>
      <c r="J30" s="2"/>
      <c r="K30" s="2"/>
    </row>
    <row r="31" spans="2:11">
      <c r="B31" s="2"/>
      <c r="C31" s="7" t="s">
        <v>20</v>
      </c>
      <c r="D31" s="6" t="s">
        <v>19</v>
      </c>
      <c r="E31" s="2"/>
      <c r="F31" s="2"/>
      <c r="G31" s="2"/>
      <c r="H31" s="22"/>
      <c r="I31" s="2"/>
      <c r="J31" s="2"/>
      <c r="K31" s="2"/>
    </row>
    <row r="32" spans="2:11">
      <c r="B32" s="2"/>
      <c r="C32" s="6"/>
      <c r="D32" s="6" t="s">
        <v>7</v>
      </c>
      <c r="E32" s="21" t="s">
        <v>72</v>
      </c>
      <c r="F32" s="21" t="s">
        <v>71</v>
      </c>
      <c r="G32" s="2"/>
      <c r="H32" s="2"/>
      <c r="I32" s="2"/>
      <c r="J32" s="2"/>
      <c r="K32" s="2"/>
    </row>
    <row r="33" spans="1:11">
      <c r="B33" s="5" t="s">
        <v>70</v>
      </c>
      <c r="C33" s="6"/>
      <c r="D33" s="4" t="s">
        <v>16</v>
      </c>
      <c r="E33" s="2"/>
      <c r="F33" s="2"/>
      <c r="G33" s="7" t="s">
        <v>69</v>
      </c>
      <c r="H33" s="2"/>
      <c r="I33" s="2"/>
      <c r="J33" s="2"/>
      <c r="K33" s="2"/>
    </row>
    <row r="34" spans="1:11" ht="13.5" thickBot="1">
      <c r="B34" s="7" t="s">
        <v>7</v>
      </c>
      <c r="C34" s="6"/>
      <c r="D34" s="6"/>
      <c r="E34" s="2"/>
      <c r="F34" s="12"/>
      <c r="G34" s="2"/>
      <c r="H34" s="20">
        <f>F11</f>
        <v>109.47368421052632</v>
      </c>
      <c r="I34" s="2"/>
      <c r="J34" s="2"/>
      <c r="K34" s="10"/>
    </row>
    <row r="35" spans="1:11" ht="4.3499999999999996" customHeight="1" thickTop="1" thickBot="1">
      <c r="A35" s="19"/>
      <c r="B35" s="18"/>
      <c r="C35" s="16"/>
      <c r="D35" s="16"/>
      <c r="E35" s="17"/>
      <c r="F35" s="16"/>
      <c r="G35" s="16"/>
      <c r="H35" s="16"/>
      <c r="I35" s="16"/>
      <c r="J35" s="16"/>
      <c r="K35" s="15"/>
    </row>
    <row r="36" spans="1:11" ht="7.35" customHeight="1" thickTop="1" thickBot="1">
      <c r="B36" s="6"/>
      <c r="C36" s="14"/>
      <c r="D36" s="13"/>
      <c r="E36" s="13"/>
      <c r="F36" s="2"/>
      <c r="G36" s="2"/>
      <c r="H36" s="2"/>
      <c r="I36" s="2"/>
      <c r="J36" s="2"/>
      <c r="K36" s="2"/>
    </row>
    <row r="37" spans="1:11" ht="4.5" customHeight="1" thickTop="1">
      <c r="B37" s="2"/>
      <c r="C37" s="6"/>
      <c r="D37" s="6"/>
      <c r="E37" s="2"/>
      <c r="F37" s="2"/>
      <c r="G37" s="2"/>
      <c r="H37" s="2"/>
      <c r="I37" s="2"/>
      <c r="J37" s="2"/>
      <c r="K37" s="2"/>
    </row>
    <row r="38" spans="1:11">
      <c r="B38" s="8" t="s">
        <v>14</v>
      </c>
      <c r="C38" s="12"/>
      <c r="D38" s="11">
        <f>I12*0.96</f>
        <v>55.242105263157896</v>
      </c>
      <c r="E38" s="10"/>
      <c r="F38" s="2"/>
      <c r="G38" s="93">
        <v>1.5</v>
      </c>
      <c r="H38" s="21" t="s">
        <v>68</v>
      </c>
    </row>
    <row r="39" spans="1:11">
      <c r="B39" s="7" t="s">
        <v>10</v>
      </c>
      <c r="C39" s="6"/>
      <c r="D39" s="9" t="s">
        <v>9</v>
      </c>
      <c r="E39" s="2"/>
      <c r="F39" s="8" t="s">
        <v>67</v>
      </c>
      <c r="G39" s="2"/>
      <c r="I39" s="2"/>
      <c r="J39" s="2"/>
      <c r="K39" s="2"/>
    </row>
    <row r="40" spans="1:11">
      <c r="B40" s="2"/>
      <c r="C40" s="6"/>
      <c r="D40" s="6"/>
      <c r="E40" s="2"/>
      <c r="F40" s="2"/>
      <c r="G40" s="2" t="s">
        <v>6</v>
      </c>
      <c r="H40" s="2"/>
      <c r="I40" s="2"/>
      <c r="J40" s="2"/>
      <c r="K40" s="2"/>
    </row>
    <row r="41" spans="1:11">
      <c r="B41" s="2"/>
      <c r="C41" s="4" t="s">
        <v>5</v>
      </c>
      <c r="D41" s="6"/>
      <c r="E41" s="2"/>
      <c r="F41" s="2"/>
      <c r="G41" s="2" t="s">
        <v>4</v>
      </c>
      <c r="H41" s="2"/>
      <c r="I41" s="2"/>
      <c r="J41" s="2"/>
      <c r="K41" s="2"/>
    </row>
    <row r="42" spans="1:11">
      <c r="B42" s="5" t="s">
        <v>3</v>
      </c>
      <c r="C42" s="4">
        <f>D38*0.065</f>
        <v>3.5907368421052634</v>
      </c>
      <c r="D42" s="4" t="s">
        <v>2</v>
      </c>
      <c r="E42" s="2"/>
      <c r="F42" s="2"/>
      <c r="G42" s="2" t="s">
        <v>1</v>
      </c>
      <c r="H42" s="2"/>
      <c r="I42" s="2"/>
      <c r="J42" s="2"/>
      <c r="K42" s="3">
        <f>D38</f>
        <v>55.242105263157896</v>
      </c>
    </row>
    <row r="43" spans="1:11">
      <c r="B43" s="21" t="s">
        <v>66</v>
      </c>
      <c r="C43" s="2"/>
      <c r="D43" s="2"/>
      <c r="E43" s="2"/>
      <c r="F43" s="2"/>
      <c r="G43" s="2"/>
      <c r="H43" s="2"/>
      <c r="I43" s="2"/>
      <c r="J43" s="2"/>
      <c r="K43" s="2"/>
    </row>
    <row r="44" spans="1:11"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2:11"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2:11"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2:11"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2:11"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2:11"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2:11"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2:11"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2:11"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2:11"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2:11"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2:11"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2:11"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2:11"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2:11"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2:11"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2:11"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2:11"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2:11"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2:11"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2:11"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2:11"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2:11"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2:11"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2:11"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2:11"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2:11"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2:11"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2:11"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2:11"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2:11"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2:11"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2:11"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2:11"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2:11"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2:11"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2:11"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2:11">
      <c r="B85" s="2"/>
      <c r="C85" s="2"/>
      <c r="D85" s="2"/>
      <c r="E85" s="2"/>
      <c r="F85" s="2"/>
      <c r="G85" s="2"/>
      <c r="H85" s="2"/>
      <c r="I85" s="2"/>
      <c r="J85" s="2"/>
      <c r="K85" s="2"/>
    </row>
  </sheetData>
  <printOptions horizontalCentered="1"/>
  <pageMargins left="0.5" right="0.5" top="0.5" bottom="0.5" header="0.5" footer="0.5"/>
  <pageSetup scale="90" orientation="portrait" horizontalDpi="360" verticalDpi="360" r:id="rId1"/>
  <headerFooter alignWithMargins="0">
    <oddFooter>&amp;L&amp;D&amp;F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3"/>
  <sheetViews>
    <sheetView tabSelected="1" workbookViewId="0">
      <selection activeCell="AE4" sqref="AE4"/>
    </sheetView>
  </sheetViews>
  <sheetFormatPr defaultRowHeight="12.75"/>
  <cols>
    <col min="1" max="1" width="5.5703125" style="159" customWidth="1"/>
    <col min="2" max="2" width="2.28515625" style="159" customWidth="1"/>
    <col min="3" max="3" width="8.7109375" style="159" customWidth="1"/>
    <col min="4" max="6" width="0.85546875" style="159" customWidth="1"/>
    <col min="7" max="7" width="6.5703125" style="159" customWidth="1"/>
    <col min="8" max="8" width="2.28515625" style="159" customWidth="1"/>
    <col min="9" max="9" width="4.5703125" style="159" customWidth="1"/>
    <col min="10" max="19" width="2.28515625" style="159" customWidth="1"/>
    <col min="20" max="20" width="6.7109375" style="159" customWidth="1"/>
    <col min="21" max="28" width="2.28515625" style="159" customWidth="1"/>
    <col min="29" max="16384" width="9.140625" style="159"/>
  </cols>
  <sheetData>
    <row r="1" spans="1:29" ht="23.25">
      <c r="C1" s="202" t="s">
        <v>126</v>
      </c>
    </row>
    <row r="4" spans="1:29" ht="13.5" thickBot="1">
      <c r="C4" s="179" t="s">
        <v>125</v>
      </c>
      <c r="M4" s="161" t="s">
        <v>7</v>
      </c>
      <c r="N4" s="201" t="s">
        <v>124</v>
      </c>
    </row>
    <row r="5" spans="1:29" ht="14.25" thickTop="1" thickBot="1">
      <c r="E5" s="167"/>
      <c r="F5" s="166"/>
      <c r="M5" s="194" t="s">
        <v>123</v>
      </c>
      <c r="N5" s="194"/>
      <c r="O5" s="193"/>
      <c r="P5" s="193"/>
      <c r="Q5" s="193"/>
      <c r="R5" s="193"/>
      <c r="S5" s="193"/>
      <c r="T5" s="200">
        <v>440</v>
      </c>
      <c r="U5" s="161" t="s">
        <v>21</v>
      </c>
      <c r="W5" s="161" t="s">
        <v>7</v>
      </c>
    </row>
    <row r="6" spans="1:29" ht="14.25" thickTop="1" thickBot="1">
      <c r="C6" s="187">
        <v>11.25</v>
      </c>
      <c r="E6" s="167"/>
      <c r="F6" s="166"/>
      <c r="M6" s="199" t="s">
        <v>122</v>
      </c>
      <c r="N6" s="199"/>
      <c r="O6" s="198"/>
      <c r="P6" s="198"/>
      <c r="Q6" s="198"/>
      <c r="R6" s="198"/>
      <c r="S6" s="198"/>
      <c r="T6" s="197">
        <v>146</v>
      </c>
      <c r="U6" s="161" t="s">
        <v>21</v>
      </c>
    </row>
    <row r="7" spans="1:29" ht="5.0999999999999996" customHeight="1" thickTop="1" thickBot="1">
      <c r="E7" s="167"/>
      <c r="F7" s="166"/>
      <c r="T7" s="196"/>
    </row>
    <row r="8" spans="1:29" ht="14.25" thickTop="1" thickBot="1">
      <c r="A8" s="187" t="s">
        <v>121</v>
      </c>
      <c r="C8" s="172">
        <f>AC15</f>
        <v>11.002909090909091</v>
      </c>
      <c r="E8" s="167"/>
      <c r="F8" s="166"/>
      <c r="M8" s="195" t="s">
        <v>120</v>
      </c>
      <c r="N8" s="194"/>
      <c r="O8" s="193"/>
      <c r="P8" s="193"/>
      <c r="Q8" s="193"/>
      <c r="R8" s="193"/>
      <c r="S8" s="192"/>
      <c r="T8" s="191">
        <v>0.82</v>
      </c>
      <c r="U8" s="161" t="s">
        <v>119</v>
      </c>
      <c r="V8" s="161"/>
      <c r="AC8" s="190" t="s">
        <v>7</v>
      </c>
    </row>
    <row r="9" spans="1:29" ht="14.25" thickTop="1" thickBot="1">
      <c r="A9" s="178" t="s">
        <v>115</v>
      </c>
      <c r="C9" s="189" t="s">
        <v>7</v>
      </c>
      <c r="E9" s="167"/>
      <c r="F9" s="166"/>
      <c r="I9" s="188" t="s">
        <v>7</v>
      </c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76">
        <f>T5</f>
        <v>440</v>
      </c>
      <c r="U9" s="180" t="s">
        <v>7</v>
      </c>
      <c r="V9" s="175" t="s">
        <v>118</v>
      </c>
      <c r="W9" s="179"/>
      <c r="X9" s="173"/>
      <c r="Y9" s="173"/>
      <c r="Z9" s="173"/>
      <c r="AA9" s="173"/>
      <c r="AB9" s="173"/>
      <c r="AC9" s="174">
        <f>492/T5*12</f>
        <v>13.418181818181818</v>
      </c>
    </row>
    <row r="10" spans="1:29" ht="5.0999999999999996" customHeight="1" thickBot="1">
      <c r="C10" s="173"/>
      <c r="E10" s="160"/>
      <c r="F10" s="166"/>
      <c r="I10" s="188" t="s">
        <v>7</v>
      </c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AC10" s="160"/>
    </row>
    <row r="11" spans="1:29" ht="13.5" thickBot="1">
      <c r="C11" s="187">
        <v>5.5</v>
      </c>
      <c r="E11" s="167"/>
      <c r="F11" s="166"/>
      <c r="I11" s="184" t="s">
        <v>7</v>
      </c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76">
        <f>T6</f>
        <v>146</v>
      </c>
      <c r="U11" s="180"/>
      <c r="V11" s="175" t="s">
        <v>118</v>
      </c>
      <c r="W11" s="179"/>
      <c r="X11" s="173"/>
      <c r="Y11" s="173"/>
      <c r="Z11" s="173"/>
      <c r="AA11" s="173"/>
      <c r="AB11" s="173"/>
      <c r="AC11" s="174">
        <f>492/T6*12</f>
        <v>40.438356164383563</v>
      </c>
    </row>
    <row r="12" spans="1:29">
      <c r="A12" s="178" t="s">
        <v>115</v>
      </c>
      <c r="C12" s="186">
        <f>AC14</f>
        <v>5.5014545454545454</v>
      </c>
      <c r="E12" s="167"/>
      <c r="F12" s="166"/>
      <c r="I12" s="184" t="s">
        <v>117</v>
      </c>
    </row>
    <row r="13" spans="1:29" ht="5.0999999999999996" customHeight="1" thickBot="1">
      <c r="C13" s="173"/>
      <c r="E13" s="160"/>
      <c r="F13" s="166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</row>
    <row r="14" spans="1:29" ht="13.5" thickBot="1">
      <c r="C14" s="181">
        <f>G14*0.2</f>
        <v>6.6318904109589045</v>
      </c>
      <c r="E14" s="167"/>
      <c r="F14" s="166"/>
      <c r="G14" s="172">
        <f>AC18</f>
        <v>33.159452054794521</v>
      </c>
      <c r="H14" s="171" t="s">
        <v>52</v>
      </c>
      <c r="I14" s="184" t="s">
        <v>7</v>
      </c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76">
        <f>T5</f>
        <v>440</v>
      </c>
      <c r="U14" s="180"/>
      <c r="V14" s="175" t="s">
        <v>116</v>
      </c>
      <c r="W14" s="179"/>
      <c r="X14" s="173"/>
      <c r="Y14" s="173"/>
      <c r="Z14" s="173"/>
      <c r="AA14" s="173"/>
      <c r="AB14" s="173"/>
      <c r="AC14" s="174">
        <f>AC9/2*T8</f>
        <v>5.5014545454545454</v>
      </c>
    </row>
    <row r="15" spans="1:29" ht="18" customHeight="1" thickBot="1">
      <c r="A15" s="178" t="s">
        <v>115</v>
      </c>
      <c r="C15" s="183">
        <v>6.5</v>
      </c>
      <c r="E15" s="167"/>
      <c r="F15" s="166"/>
      <c r="G15" s="182">
        <v>33.25</v>
      </c>
      <c r="H15" s="159" t="s">
        <v>52</v>
      </c>
      <c r="T15" s="176">
        <f>T5</f>
        <v>440</v>
      </c>
      <c r="U15" s="173"/>
      <c r="V15" s="175" t="s">
        <v>114</v>
      </c>
      <c r="W15" s="173"/>
      <c r="X15" s="173"/>
      <c r="Y15" s="173"/>
      <c r="Z15" s="173"/>
      <c r="AA15" s="173"/>
      <c r="AB15" s="173"/>
      <c r="AC15" s="174">
        <f>AC9*T8</f>
        <v>11.002909090909091</v>
      </c>
    </row>
    <row r="16" spans="1:29" ht="5.0999999999999996" customHeight="1" thickBot="1">
      <c r="C16" s="173"/>
      <c r="E16" s="160"/>
      <c r="F16" s="166"/>
    </row>
    <row r="17" spans="1:29" ht="13.5" thickBot="1">
      <c r="C17" s="181">
        <f>G14*0.25</f>
        <v>8.2898630136986302</v>
      </c>
      <c r="E17" s="167"/>
      <c r="F17" s="166"/>
      <c r="T17" s="176">
        <f>T6</f>
        <v>146</v>
      </c>
      <c r="U17" s="180"/>
      <c r="V17" s="175" t="s">
        <v>116</v>
      </c>
      <c r="W17" s="179"/>
      <c r="X17" s="173"/>
      <c r="Y17" s="173"/>
      <c r="Z17" s="173"/>
      <c r="AA17" s="173"/>
      <c r="AB17" s="173"/>
      <c r="AC17" s="174">
        <f>AC11/2*T8</f>
        <v>16.57972602739726</v>
      </c>
    </row>
    <row r="18" spans="1:29" ht="20.100000000000001" customHeight="1" thickBot="1">
      <c r="A18" s="178" t="s">
        <v>115</v>
      </c>
      <c r="C18" s="177">
        <v>8.5</v>
      </c>
      <c r="E18" s="167"/>
      <c r="F18" s="166"/>
      <c r="T18" s="176">
        <f>T6</f>
        <v>146</v>
      </c>
      <c r="U18" s="173"/>
      <c r="V18" s="175" t="s">
        <v>114</v>
      </c>
      <c r="W18" s="173"/>
      <c r="X18" s="173"/>
      <c r="Y18" s="173"/>
      <c r="Z18" s="173"/>
      <c r="AA18" s="173"/>
      <c r="AB18" s="173"/>
      <c r="AC18" s="174">
        <f>AC11*T8</f>
        <v>33.159452054794521</v>
      </c>
    </row>
    <row r="19" spans="1:29" ht="5.0999999999999996" customHeight="1">
      <c r="C19" s="173"/>
      <c r="E19" s="160"/>
      <c r="F19" s="166"/>
    </row>
    <row r="20" spans="1:29">
      <c r="E20" s="167"/>
      <c r="F20" s="166"/>
      <c r="S20" s="159" t="s">
        <v>7</v>
      </c>
    </row>
    <row r="21" spans="1:29">
      <c r="E21" s="167"/>
      <c r="F21" s="166"/>
      <c r="G21" s="172">
        <f>AC17</f>
        <v>16.57972602739726</v>
      </c>
      <c r="H21" s="171" t="s">
        <v>52</v>
      </c>
      <c r="T21" s="161" t="s">
        <v>113</v>
      </c>
      <c r="AC21" s="170">
        <f>SUM(G21)+G14</f>
        <v>49.739178082191785</v>
      </c>
    </row>
    <row r="22" spans="1:29" ht="5.0999999999999996" customHeight="1">
      <c r="E22" s="167"/>
      <c r="F22" s="166"/>
    </row>
    <row r="23" spans="1:29">
      <c r="E23" s="167"/>
      <c r="F23" s="166"/>
      <c r="G23" s="169">
        <v>16</v>
      </c>
      <c r="H23" s="159" t="s">
        <v>52</v>
      </c>
    </row>
    <row r="24" spans="1:29">
      <c r="E24" s="167"/>
      <c r="F24" s="166"/>
    </row>
    <row r="25" spans="1:29">
      <c r="E25" s="167"/>
      <c r="F25" s="166"/>
    </row>
    <row r="26" spans="1:29">
      <c r="C26" s="168" t="s">
        <v>110</v>
      </c>
      <c r="E26" s="167"/>
      <c r="F26" s="166"/>
      <c r="H26" s="161" t="s">
        <v>112</v>
      </c>
      <c r="P26" s="159" t="s">
        <v>111</v>
      </c>
    </row>
    <row r="27" spans="1:29">
      <c r="E27" s="167"/>
      <c r="F27" s="166"/>
    </row>
    <row r="28" spans="1:29" ht="13.5" thickBot="1">
      <c r="C28" s="165" t="s">
        <v>110</v>
      </c>
      <c r="E28" s="164"/>
      <c r="F28" s="163"/>
      <c r="G28" s="162"/>
      <c r="H28" s="161" t="s">
        <v>109</v>
      </c>
    </row>
    <row r="29" spans="1:29">
      <c r="B29" s="161" t="s">
        <v>108</v>
      </c>
      <c r="C29" s="160"/>
      <c r="D29" s="160"/>
      <c r="E29" s="160"/>
      <c r="F29" s="160"/>
      <c r="G29" s="160"/>
    </row>
    <row r="30" spans="1:29">
      <c r="C30" s="160"/>
      <c r="D30" s="160"/>
      <c r="E30" s="160"/>
      <c r="F30" s="160"/>
      <c r="G30" s="160"/>
    </row>
    <row r="31" spans="1:29">
      <c r="C31" s="160"/>
      <c r="D31" s="160"/>
      <c r="E31" s="160"/>
      <c r="F31" s="160"/>
      <c r="G31" s="160"/>
    </row>
    <row r="32" spans="1:29">
      <c r="C32" s="160"/>
      <c r="D32" s="160"/>
      <c r="E32" s="160"/>
      <c r="F32" s="160"/>
      <c r="G32" s="160"/>
      <c r="J32" s="161"/>
    </row>
    <row r="33" spans="3:8">
      <c r="C33" s="160"/>
      <c r="D33" s="160"/>
      <c r="E33" s="160"/>
      <c r="F33" s="160"/>
      <c r="G33" s="160"/>
    </row>
    <row r="34" spans="3:8">
      <c r="C34" s="160"/>
      <c r="D34" s="160"/>
      <c r="E34" s="160"/>
      <c r="F34" s="160"/>
      <c r="G34" s="160"/>
    </row>
    <row r="35" spans="3:8">
      <c r="C35" s="160"/>
      <c r="D35" s="160"/>
      <c r="E35" s="160"/>
      <c r="F35" s="160"/>
      <c r="G35" s="160"/>
    </row>
    <row r="36" spans="3:8">
      <c r="C36" s="160"/>
      <c r="D36" s="160"/>
      <c r="E36" s="160"/>
      <c r="F36" s="160"/>
      <c r="G36" s="160"/>
      <c r="H36" s="161" t="s">
        <v>7</v>
      </c>
    </row>
    <row r="37" spans="3:8">
      <c r="C37" s="160"/>
      <c r="D37" s="160"/>
      <c r="E37" s="160"/>
      <c r="F37" s="160"/>
      <c r="G37" s="160"/>
    </row>
    <row r="38" spans="3:8">
      <c r="C38" s="160"/>
      <c r="D38" s="160"/>
      <c r="E38" s="160"/>
      <c r="F38" s="160"/>
      <c r="G38" s="160"/>
    </row>
    <row r="39" spans="3:8">
      <c r="C39" s="160"/>
      <c r="D39" s="160"/>
      <c r="E39" s="160"/>
      <c r="F39" s="160"/>
      <c r="G39" s="160"/>
    </row>
    <row r="40" spans="3:8">
      <c r="C40" s="160"/>
      <c r="D40" s="160"/>
      <c r="E40" s="160"/>
      <c r="F40" s="160"/>
      <c r="G40" s="160"/>
    </row>
    <row r="41" spans="3:8">
      <c r="C41" s="160"/>
      <c r="D41" s="160"/>
      <c r="E41" s="160"/>
      <c r="F41" s="160"/>
      <c r="G41" s="160"/>
    </row>
    <row r="42" spans="3:8">
      <c r="C42" s="160"/>
      <c r="D42" s="160"/>
      <c r="E42" s="160"/>
      <c r="F42" s="160"/>
      <c r="G42" s="160"/>
    </row>
    <row r="43" spans="3:8">
      <c r="C43" s="160"/>
      <c r="D43" s="160"/>
      <c r="E43" s="160"/>
      <c r="F43" s="160"/>
      <c r="G43" s="160"/>
    </row>
    <row r="44" spans="3:8">
      <c r="C44" s="160"/>
      <c r="D44" s="160"/>
      <c r="E44" s="160"/>
      <c r="F44" s="160"/>
      <c r="G44" s="160"/>
    </row>
    <row r="45" spans="3:8">
      <c r="C45" s="160"/>
      <c r="D45" s="160"/>
      <c r="E45" s="160"/>
      <c r="F45" s="160"/>
      <c r="G45" s="160"/>
    </row>
    <row r="46" spans="3:8">
      <c r="C46" s="160"/>
      <c r="D46" s="160"/>
      <c r="E46" s="160"/>
      <c r="F46" s="160"/>
      <c r="G46" s="160"/>
    </row>
    <row r="47" spans="3:8">
      <c r="C47" s="160"/>
      <c r="D47" s="160"/>
      <c r="E47" s="160"/>
      <c r="F47" s="160"/>
      <c r="G47" s="160"/>
    </row>
    <row r="48" spans="3:8">
      <c r="C48" s="160"/>
      <c r="D48" s="160"/>
      <c r="E48" s="160"/>
      <c r="F48" s="160"/>
      <c r="G48" s="160"/>
    </row>
    <row r="49" spans="3:7">
      <c r="C49" s="160"/>
      <c r="D49" s="160"/>
      <c r="E49" s="160"/>
      <c r="F49" s="160"/>
      <c r="G49" s="160"/>
    </row>
    <row r="50" spans="3:7">
      <c r="C50" s="160"/>
      <c r="D50" s="160"/>
      <c r="E50" s="160"/>
      <c r="F50" s="160"/>
      <c r="G50" s="160"/>
    </row>
    <row r="51" spans="3:7">
      <c r="C51" s="160"/>
      <c r="D51" s="160"/>
      <c r="E51" s="160"/>
      <c r="F51" s="160"/>
      <c r="G51" s="160"/>
    </row>
    <row r="52" spans="3:7">
      <c r="C52" s="160"/>
      <c r="D52" s="160"/>
      <c r="E52" s="160"/>
      <c r="F52" s="160"/>
      <c r="G52" s="160"/>
    </row>
    <row r="53" spans="3:7">
      <c r="C53" s="160"/>
      <c r="D53" s="160"/>
      <c r="E53" s="160"/>
      <c r="F53" s="160"/>
      <c r="G53" s="160"/>
    </row>
  </sheetData>
  <pageMargins left="0.5" right="0.25" top="1" bottom="1" header="0.5" footer="0.5"/>
  <pageSetup scale="90" orientation="portrait" horizontalDpi="300" verticalDpi="300" r:id="rId1"/>
  <headerFooter alignWithMargins="0">
    <oddHeader>&amp;C&amp;16&amp;F</oddHeader>
    <oddFooter>&amp;L&amp;D&amp;R&amp;F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topLeftCell="B1" workbookViewId="0">
      <selection activeCell="L17" sqref="L17"/>
    </sheetView>
  </sheetViews>
  <sheetFormatPr defaultRowHeight="12.75"/>
  <cols>
    <col min="1" max="1" width="12.7109375" style="1" customWidth="1"/>
    <col min="2" max="2" width="10.7109375" style="1" customWidth="1"/>
    <col min="3" max="3" width="5.7109375" style="1" customWidth="1"/>
    <col min="4" max="4" width="10.7109375" style="1" customWidth="1"/>
    <col min="5" max="6" width="9.140625" style="1"/>
    <col min="7" max="7" width="5.7109375" style="1" customWidth="1"/>
    <col min="8" max="9" width="9.140625" style="1"/>
    <col min="10" max="10" width="6.7109375" style="1" customWidth="1"/>
    <col min="11" max="16384" width="9.140625" style="1"/>
  </cols>
  <sheetData>
    <row r="1" spans="1:11">
      <c r="A1" s="59"/>
      <c r="D1" s="58"/>
    </row>
    <row r="2" spans="1:11" ht="30">
      <c r="B2" s="2"/>
      <c r="C2" s="97" t="s">
        <v>77</v>
      </c>
      <c r="F2" s="2"/>
      <c r="G2" s="2"/>
      <c r="H2" s="2"/>
      <c r="I2" s="2"/>
      <c r="J2" s="2"/>
      <c r="K2" s="2"/>
    </row>
    <row r="3" spans="1:11">
      <c r="B3" s="2"/>
      <c r="C3" s="2" t="s">
        <v>7</v>
      </c>
      <c r="D3" s="2"/>
      <c r="E3" s="4"/>
      <c r="F3" s="6"/>
      <c r="G3" s="2"/>
      <c r="H3" s="2"/>
      <c r="I3" s="2"/>
      <c r="J3" s="2"/>
      <c r="K3" s="2"/>
    </row>
    <row r="4" spans="1:11">
      <c r="B4" s="2" t="s">
        <v>7</v>
      </c>
      <c r="C4" s="2" t="s">
        <v>7</v>
      </c>
      <c r="D4" s="2"/>
      <c r="E4" s="2"/>
      <c r="F4" s="2"/>
      <c r="G4" s="2"/>
      <c r="H4" s="2"/>
      <c r="I4" s="2"/>
      <c r="J4" s="2"/>
      <c r="K4" s="2"/>
    </row>
    <row r="5" spans="1:11">
      <c r="B5" s="56" t="s">
        <v>7</v>
      </c>
      <c r="C5" s="47"/>
      <c r="D5" s="2"/>
      <c r="E5" s="49" t="s">
        <v>7</v>
      </c>
      <c r="F5" s="41"/>
      <c r="G5" s="2"/>
      <c r="H5" s="7" t="s">
        <v>7</v>
      </c>
      <c r="I5" s="2"/>
      <c r="J5" s="2"/>
      <c r="K5" s="2"/>
    </row>
    <row r="6" spans="1:11" ht="13.5" thickBot="1">
      <c r="B6" s="55" t="s">
        <v>48</v>
      </c>
      <c r="C6" s="47"/>
      <c r="D6" s="2"/>
      <c r="E6" s="7" t="s">
        <v>47</v>
      </c>
      <c r="F6" s="2"/>
      <c r="G6" s="2"/>
      <c r="H6" s="7" t="s">
        <v>46</v>
      </c>
      <c r="I6" s="2"/>
      <c r="J6" s="2"/>
      <c r="K6" s="2"/>
    </row>
    <row r="7" spans="1:11" ht="14.25" thickTop="1" thickBot="1">
      <c r="B7" s="54" t="s">
        <v>45</v>
      </c>
      <c r="C7" s="47"/>
      <c r="D7" s="2"/>
      <c r="E7" s="22" t="s">
        <v>44</v>
      </c>
      <c r="F7" s="2" t="s">
        <v>43</v>
      </c>
      <c r="G7" s="2"/>
      <c r="H7" s="36" t="s">
        <v>42</v>
      </c>
      <c r="I7" s="53" t="s">
        <v>41</v>
      </c>
      <c r="J7" s="2"/>
      <c r="K7" s="2"/>
    </row>
    <row r="8" spans="1:11" ht="14.25" thickTop="1" thickBot="1">
      <c r="A8" s="52" t="s">
        <v>7</v>
      </c>
      <c r="B8" s="51">
        <v>28.3</v>
      </c>
      <c r="C8" s="50" t="s">
        <v>40</v>
      </c>
      <c r="D8" s="49" t="s">
        <v>39</v>
      </c>
      <c r="E8" s="40">
        <f>936/B8</f>
        <v>33.074204946996467</v>
      </c>
      <c r="F8" s="40">
        <f t="shared" ref="F8:F13" si="0">12*E8</f>
        <v>396.89045936395758</v>
      </c>
      <c r="G8" s="41"/>
      <c r="H8" s="40">
        <f>984/B8</f>
        <v>34.770318021201412</v>
      </c>
      <c r="I8" s="40">
        <f t="shared" ref="I8:I13" si="1">12*H8</f>
        <v>417.24381625441697</v>
      </c>
      <c r="J8" s="39"/>
      <c r="K8" s="2"/>
    </row>
    <row r="9" spans="1:11" ht="13.5" thickTop="1">
      <c r="B9" s="48" t="s">
        <v>38</v>
      </c>
      <c r="C9" s="47"/>
      <c r="D9" s="42" t="s">
        <v>37</v>
      </c>
      <c r="E9" s="40">
        <f>E12+E11</f>
        <v>24.805653710247348</v>
      </c>
      <c r="F9" s="40">
        <f t="shared" si="0"/>
        <v>297.66784452296815</v>
      </c>
      <c r="G9" s="41"/>
      <c r="H9" s="40">
        <f>3*H12</f>
        <v>26.077738515901061</v>
      </c>
      <c r="I9" s="40">
        <f t="shared" si="1"/>
        <v>312.93286219081273</v>
      </c>
      <c r="J9" s="39"/>
      <c r="K9" s="2"/>
    </row>
    <row r="10" spans="1:11">
      <c r="B10" s="47"/>
      <c r="C10" s="47"/>
      <c r="D10" s="42" t="s">
        <v>36</v>
      </c>
      <c r="E10" s="40">
        <f>E13*5</f>
        <v>20.671378091872793</v>
      </c>
      <c r="F10" s="40">
        <f t="shared" si="0"/>
        <v>248.0565371024735</v>
      </c>
      <c r="G10" s="41"/>
      <c r="H10" s="40">
        <f>5*H13</f>
        <v>21.731448763250881</v>
      </c>
      <c r="I10" s="40">
        <f t="shared" si="1"/>
        <v>260.77738515901058</v>
      </c>
      <c r="J10" s="39"/>
      <c r="K10" s="2"/>
    </row>
    <row r="11" spans="1:11" ht="13.5" thickBot="1">
      <c r="B11" s="2"/>
      <c r="C11" s="2"/>
      <c r="D11" s="46" t="s">
        <v>35</v>
      </c>
      <c r="E11" s="45">
        <f>E8/2</f>
        <v>16.537102473498233</v>
      </c>
      <c r="F11" s="45">
        <f t="shared" si="0"/>
        <v>198.44522968197879</v>
      </c>
      <c r="G11" s="44"/>
      <c r="H11" s="43">
        <f>H8/2</f>
        <v>17.385159010600706</v>
      </c>
      <c r="I11" s="43">
        <f t="shared" si="1"/>
        <v>208.62190812720848</v>
      </c>
      <c r="J11" s="39"/>
      <c r="K11" s="2"/>
    </row>
    <row r="12" spans="1:11" ht="13.5" thickTop="1">
      <c r="B12" s="2"/>
      <c r="C12" s="2"/>
      <c r="D12" s="42" t="s">
        <v>34</v>
      </c>
      <c r="E12" s="40">
        <f>E8/4</f>
        <v>8.2685512367491167</v>
      </c>
      <c r="F12" s="40">
        <f t="shared" si="0"/>
        <v>99.222614840989394</v>
      </c>
      <c r="G12" s="41"/>
      <c r="H12" s="40">
        <f>H11/2</f>
        <v>8.6925795053003529</v>
      </c>
      <c r="I12" s="40">
        <f t="shared" si="1"/>
        <v>104.31095406360424</v>
      </c>
      <c r="J12" s="39"/>
      <c r="K12" s="2"/>
    </row>
    <row r="13" spans="1:11">
      <c r="B13" s="2"/>
      <c r="C13" s="2"/>
      <c r="D13" s="42" t="s">
        <v>33</v>
      </c>
      <c r="E13" s="40">
        <f>E8/8</f>
        <v>4.1342756183745584</v>
      </c>
      <c r="F13" s="40">
        <f t="shared" si="0"/>
        <v>49.611307420494697</v>
      </c>
      <c r="G13" s="41"/>
      <c r="H13" s="40">
        <f>H12/2</f>
        <v>4.3462897526501765</v>
      </c>
      <c r="I13" s="40">
        <f t="shared" si="1"/>
        <v>52.155477031802121</v>
      </c>
      <c r="J13" s="39"/>
      <c r="K13" s="2"/>
    </row>
    <row r="14" spans="1:11" ht="13.5" thickBot="1">
      <c r="B14" s="2"/>
      <c r="C14" s="2"/>
      <c r="D14" s="7"/>
      <c r="E14" s="2"/>
      <c r="F14" s="2"/>
      <c r="G14" s="2"/>
      <c r="H14" s="38" t="s">
        <v>32</v>
      </c>
      <c r="I14" s="37"/>
      <c r="J14" s="2"/>
      <c r="K14" s="2"/>
    </row>
    <row r="15" spans="1:11" ht="13.5" thickTop="1">
      <c r="B15" s="2"/>
      <c r="C15" s="2"/>
      <c r="D15" s="7"/>
      <c r="E15" s="2"/>
      <c r="F15" s="2"/>
      <c r="G15" s="36" t="s">
        <v>31</v>
      </c>
      <c r="H15" s="32">
        <f>0.1*H8</f>
        <v>3.4770318021201412</v>
      </c>
      <c r="I15" s="31">
        <f t="shared" ref="I15:I20" si="2">12*H15</f>
        <v>41.724381625441694</v>
      </c>
      <c r="J15" s="2"/>
      <c r="K15" s="2"/>
    </row>
    <row r="16" spans="1:11">
      <c r="B16" s="2"/>
      <c r="C16" s="2"/>
      <c r="D16" s="2"/>
      <c r="E16" s="2"/>
      <c r="F16" s="2"/>
      <c r="G16" s="33" t="s">
        <v>30</v>
      </c>
      <c r="H16" s="35">
        <f>0.15*H8</f>
        <v>5.2155477031802118</v>
      </c>
      <c r="I16" s="34">
        <f t="shared" si="2"/>
        <v>62.586572438162541</v>
      </c>
      <c r="J16" s="2"/>
      <c r="K16" s="2"/>
    </row>
    <row r="17" spans="2:11">
      <c r="B17" s="2"/>
      <c r="C17" s="2"/>
      <c r="D17" s="2"/>
      <c r="E17" s="2"/>
      <c r="F17" s="2"/>
      <c r="G17" s="33" t="s">
        <v>29</v>
      </c>
      <c r="H17" s="35">
        <f>0.2*H8</f>
        <v>6.9540636042402824</v>
      </c>
      <c r="I17" s="34">
        <f t="shared" si="2"/>
        <v>83.448763250883388</v>
      </c>
      <c r="J17" s="2"/>
      <c r="K17" s="2"/>
    </row>
    <row r="18" spans="2:11">
      <c r="B18" s="2"/>
      <c r="C18" s="2"/>
      <c r="D18" s="2"/>
      <c r="E18" s="2"/>
      <c r="F18" s="2"/>
      <c r="G18" s="33" t="s">
        <v>28</v>
      </c>
      <c r="H18" s="32">
        <f>0.3*H8</f>
        <v>10.431095406360424</v>
      </c>
      <c r="I18" s="31">
        <f t="shared" si="2"/>
        <v>125.17314487632508</v>
      </c>
      <c r="J18" s="2"/>
      <c r="K18" s="2"/>
    </row>
    <row r="19" spans="2:11">
      <c r="B19" s="2"/>
      <c r="C19" s="2"/>
      <c r="D19" s="2"/>
      <c r="E19" s="2"/>
      <c r="F19" s="2"/>
      <c r="G19" s="33" t="s">
        <v>27</v>
      </c>
      <c r="H19" s="32">
        <f>0.4*H8</f>
        <v>13.908127208480565</v>
      </c>
      <c r="I19" s="31">
        <f t="shared" si="2"/>
        <v>166.89752650176678</v>
      </c>
      <c r="J19" s="2"/>
      <c r="K19" s="2"/>
    </row>
    <row r="20" spans="2:11" ht="13.5" thickBot="1">
      <c r="B20" s="2"/>
      <c r="C20" s="2"/>
      <c r="D20" s="2"/>
      <c r="E20" s="2"/>
      <c r="F20" s="2"/>
      <c r="G20" s="30" t="s">
        <v>26</v>
      </c>
      <c r="H20" s="29">
        <f>0.6*H8</f>
        <v>20.862190812720847</v>
      </c>
      <c r="I20" s="28">
        <f t="shared" si="2"/>
        <v>250.34628975265016</v>
      </c>
      <c r="J20" s="2"/>
      <c r="K20" s="2"/>
    </row>
    <row r="21" spans="2:11" ht="13.5" thickTop="1">
      <c r="B21" s="2"/>
      <c r="C21" s="2"/>
      <c r="D21" s="2"/>
      <c r="E21" s="2"/>
      <c r="F21" s="2"/>
      <c r="G21" s="27" t="s">
        <v>7</v>
      </c>
      <c r="H21" s="26" t="s">
        <v>7</v>
      </c>
      <c r="I21" s="2"/>
      <c r="J21" s="2"/>
      <c r="K21" s="2"/>
    </row>
    <row r="22" spans="2:11">
      <c r="B22" s="2"/>
      <c r="C22" s="2"/>
      <c r="D22" s="2" t="s">
        <v>7</v>
      </c>
      <c r="E22" s="2" t="s">
        <v>7</v>
      </c>
      <c r="F22" s="25"/>
      <c r="G22" s="2"/>
      <c r="H22" s="2"/>
      <c r="I22" s="2"/>
      <c r="J22" s="2"/>
      <c r="K22" s="2"/>
    </row>
    <row r="23" spans="2:11">
      <c r="B23" s="2"/>
      <c r="C23" s="6"/>
      <c r="D23" s="6"/>
      <c r="E23" s="2" t="s">
        <v>7</v>
      </c>
      <c r="F23" s="2"/>
      <c r="G23" s="2"/>
      <c r="H23" s="2"/>
      <c r="I23" s="2"/>
      <c r="J23" s="2"/>
      <c r="K23" s="2"/>
    </row>
    <row r="24" spans="2:11">
      <c r="B24" s="2"/>
      <c r="C24" s="6"/>
      <c r="D24" s="6"/>
      <c r="E24" s="2" t="s">
        <v>7</v>
      </c>
      <c r="F24" s="2"/>
      <c r="G24" s="2"/>
      <c r="H24" s="2"/>
      <c r="I24" s="2"/>
      <c r="J24" s="2"/>
      <c r="K24" s="2"/>
    </row>
    <row r="25" spans="2:11">
      <c r="B25" s="2"/>
      <c r="C25" s="6"/>
      <c r="D25" s="6"/>
      <c r="E25" s="2" t="s">
        <v>7</v>
      </c>
      <c r="F25" s="2"/>
      <c r="G25" s="2"/>
      <c r="H25" s="2"/>
      <c r="I25" s="2"/>
      <c r="J25" s="2"/>
      <c r="K25" s="2"/>
    </row>
    <row r="26" spans="2:11">
      <c r="B26" s="2"/>
      <c r="C26" s="6"/>
      <c r="D26" s="6"/>
      <c r="E26" s="2"/>
      <c r="F26" s="2"/>
      <c r="G26" s="2"/>
      <c r="H26" s="8"/>
      <c r="I26" s="2"/>
      <c r="J26" s="2"/>
      <c r="K26" s="2"/>
    </row>
    <row r="27" spans="2:11">
      <c r="B27" s="2"/>
      <c r="C27" s="6"/>
      <c r="D27" s="6"/>
      <c r="E27" s="2"/>
      <c r="F27" s="24"/>
      <c r="G27" s="2"/>
      <c r="H27" s="2"/>
      <c r="I27" s="2"/>
      <c r="J27" s="2"/>
      <c r="K27" s="2"/>
    </row>
    <row r="28" spans="2:11">
      <c r="B28" s="2"/>
      <c r="C28" s="6"/>
      <c r="D28" s="4" t="s">
        <v>7</v>
      </c>
      <c r="E28" s="2"/>
      <c r="F28" s="8" t="s">
        <v>25</v>
      </c>
      <c r="G28" s="2"/>
      <c r="H28" s="2"/>
      <c r="I28" s="2"/>
      <c r="J28" s="2"/>
      <c r="K28" s="2"/>
    </row>
    <row r="29" spans="2:11">
      <c r="B29" s="2"/>
      <c r="C29" s="6"/>
      <c r="D29" s="6"/>
      <c r="E29" s="2"/>
      <c r="F29" s="8" t="s">
        <v>24</v>
      </c>
      <c r="G29" s="2"/>
      <c r="H29" s="2"/>
      <c r="I29" s="2"/>
      <c r="J29" s="2"/>
      <c r="K29" s="2"/>
    </row>
    <row r="30" spans="2:11">
      <c r="B30" s="2"/>
      <c r="C30" s="8" t="s">
        <v>23</v>
      </c>
      <c r="D30" s="6"/>
      <c r="E30" s="2"/>
      <c r="F30" s="5" t="s">
        <v>22</v>
      </c>
      <c r="G30" s="23">
        <f>B8</f>
        <v>28.3</v>
      </c>
      <c r="H30" s="7" t="s">
        <v>21</v>
      </c>
      <c r="I30" s="2"/>
      <c r="J30" s="2"/>
      <c r="K30" s="2"/>
    </row>
    <row r="31" spans="2:11">
      <c r="B31" s="2"/>
      <c r="C31" s="7" t="s">
        <v>20</v>
      </c>
      <c r="D31" s="6" t="s">
        <v>19</v>
      </c>
      <c r="E31" s="2"/>
      <c r="F31" s="2"/>
      <c r="G31" s="2"/>
      <c r="H31" s="22"/>
      <c r="I31" s="2"/>
      <c r="J31" s="2"/>
      <c r="K31" s="2"/>
    </row>
    <row r="32" spans="2:11">
      <c r="B32" s="2"/>
      <c r="C32" s="6"/>
      <c r="D32" s="6" t="s">
        <v>7</v>
      </c>
      <c r="E32" s="21" t="s">
        <v>18</v>
      </c>
      <c r="G32" s="2"/>
      <c r="H32" s="2"/>
      <c r="I32" s="2"/>
      <c r="J32" s="2"/>
      <c r="K32" s="2"/>
    </row>
    <row r="33" spans="1:11">
      <c r="B33" s="8" t="s">
        <v>17</v>
      </c>
      <c r="C33" s="6"/>
      <c r="D33" s="4" t="s">
        <v>16</v>
      </c>
      <c r="E33" s="2"/>
      <c r="F33" s="2"/>
      <c r="G33" s="7" t="s">
        <v>15</v>
      </c>
      <c r="H33" s="2"/>
      <c r="I33" s="2"/>
      <c r="J33" s="2"/>
      <c r="K33" s="2"/>
    </row>
    <row r="34" spans="1:11" ht="13.5" thickBot="1">
      <c r="B34" s="7" t="s">
        <v>7</v>
      </c>
      <c r="C34" s="6"/>
      <c r="D34" s="6"/>
      <c r="E34" s="2"/>
      <c r="F34" s="12"/>
      <c r="G34" s="2"/>
      <c r="H34" s="20">
        <f>F11</f>
        <v>198.44522968197879</v>
      </c>
      <c r="I34" s="2"/>
      <c r="J34" s="2"/>
      <c r="K34" s="10"/>
    </row>
    <row r="35" spans="1:11" ht="4.3499999999999996" customHeight="1" thickTop="1" thickBot="1">
      <c r="A35" s="19"/>
      <c r="B35" s="18"/>
      <c r="C35" s="16"/>
      <c r="D35" s="16"/>
      <c r="E35" s="17"/>
      <c r="F35" s="16"/>
      <c r="G35" s="16"/>
      <c r="H35" s="16"/>
      <c r="I35" s="16"/>
      <c r="J35" s="16"/>
      <c r="K35" s="15"/>
    </row>
    <row r="36" spans="1:11" ht="7.35" customHeight="1" thickTop="1" thickBot="1">
      <c r="B36" s="6"/>
      <c r="C36" s="14"/>
      <c r="D36" s="13"/>
      <c r="E36" s="13"/>
      <c r="F36" s="2"/>
      <c r="G36" s="2"/>
      <c r="H36" s="2"/>
      <c r="I36" s="2"/>
      <c r="J36" s="2"/>
      <c r="K36" s="2"/>
    </row>
    <row r="37" spans="1:11" ht="4.5" customHeight="1" thickTop="1">
      <c r="B37" s="2"/>
      <c r="C37" s="6"/>
      <c r="D37" s="6"/>
      <c r="E37" s="2"/>
      <c r="F37" s="2"/>
      <c r="G37" s="2"/>
      <c r="H37" s="2"/>
      <c r="I37" s="2"/>
      <c r="J37" s="2"/>
      <c r="K37" s="2"/>
    </row>
    <row r="38" spans="1:11">
      <c r="B38" s="8" t="s">
        <v>14</v>
      </c>
      <c r="C38" s="12"/>
      <c r="D38" s="11">
        <f>I12*0.96</f>
        <v>100.13851590106007</v>
      </c>
      <c r="E38" s="10"/>
      <c r="F38" s="2"/>
      <c r="G38" s="8" t="s">
        <v>13</v>
      </c>
      <c r="H38" s="7" t="s">
        <v>12</v>
      </c>
      <c r="I38" s="7" t="s">
        <v>11</v>
      </c>
      <c r="J38" s="2"/>
      <c r="K38" s="6"/>
    </row>
    <row r="39" spans="1:11">
      <c r="B39" s="7" t="s">
        <v>10</v>
      </c>
      <c r="C39" s="6"/>
      <c r="D39" s="9" t="s">
        <v>9</v>
      </c>
      <c r="E39" s="2"/>
      <c r="F39" s="8" t="s">
        <v>8</v>
      </c>
      <c r="G39" s="2"/>
      <c r="H39" s="7" t="s">
        <v>7</v>
      </c>
      <c r="I39" s="2"/>
      <c r="J39" s="2"/>
      <c r="K39" s="2"/>
    </row>
    <row r="40" spans="1:11">
      <c r="B40" s="2"/>
      <c r="C40" s="6"/>
      <c r="D40" s="6"/>
      <c r="E40" s="2"/>
      <c r="F40" s="2" t="s">
        <v>7</v>
      </c>
      <c r="G40" s="2" t="s">
        <v>6</v>
      </c>
      <c r="H40" s="2"/>
      <c r="I40" s="2"/>
      <c r="J40" s="2"/>
      <c r="K40" s="2"/>
    </row>
    <row r="41" spans="1:11">
      <c r="B41" s="2"/>
      <c r="C41" s="4" t="s">
        <v>5</v>
      </c>
      <c r="D41" s="6"/>
      <c r="E41" s="2"/>
      <c r="F41" s="2"/>
      <c r="G41" s="2" t="s">
        <v>4</v>
      </c>
      <c r="H41" s="2"/>
      <c r="I41" s="2"/>
      <c r="J41" s="2"/>
      <c r="K41" s="2"/>
    </row>
    <row r="42" spans="1:11">
      <c r="B42" s="5" t="s">
        <v>3</v>
      </c>
      <c r="C42" s="4">
        <f>D38*0.065</f>
        <v>6.5090035335689054</v>
      </c>
      <c r="D42" s="4" t="s">
        <v>2</v>
      </c>
      <c r="E42" s="2"/>
      <c r="F42" s="2"/>
      <c r="G42" s="2" t="s">
        <v>1</v>
      </c>
      <c r="H42" s="2"/>
      <c r="I42" s="2"/>
      <c r="J42" s="2"/>
      <c r="K42" s="3">
        <f>D38</f>
        <v>100.13851590106007</v>
      </c>
    </row>
    <row r="43" spans="1:11">
      <c r="B43" s="2" t="s">
        <v>0</v>
      </c>
      <c r="C43" s="2"/>
      <c r="D43" s="2"/>
      <c r="E43" s="2"/>
      <c r="F43" s="2"/>
      <c r="G43" s="2"/>
      <c r="H43" s="2"/>
      <c r="I43" s="2"/>
      <c r="J43" s="2"/>
      <c r="K43" s="2"/>
    </row>
    <row r="44" spans="1:11"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2:11"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2:11"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2:11"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2:11"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2:11"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2:11"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2:11"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2:11"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2:11"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2:11"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2:11"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2:11"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2:11"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2:11"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2:11"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2:11"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2:11"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2:11"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2:11"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2:11"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2:11"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2:11"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2:11"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2:11"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2:11"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2:11"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2:11"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2:11"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2:11"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2:11"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2:11"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2:11"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2:11"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2:11"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2:11"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2:11"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2:11">
      <c r="B85" s="2"/>
      <c r="C85" s="2"/>
      <c r="D85" s="2"/>
      <c r="E85" s="2"/>
      <c r="F85" s="2"/>
      <c r="G85" s="2"/>
      <c r="H85" s="2"/>
      <c r="I85" s="2"/>
      <c r="J85" s="2"/>
      <c r="K85" s="2"/>
    </row>
  </sheetData>
  <printOptions horizontalCentered="1"/>
  <pageMargins left="0.5" right="0.5" top="0.5" bottom="0.5" header="0.5" footer="0.5"/>
  <pageSetup scale="90" orientation="portrait" horizontalDpi="300" verticalDpi="4294967292" r:id="rId1"/>
  <headerFooter alignWithMargins="0">
    <oddFooter>&amp;L&amp;D&amp;F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topLeftCell="B1" workbookViewId="0">
      <selection activeCell="M18" sqref="M18"/>
    </sheetView>
  </sheetViews>
  <sheetFormatPr defaultRowHeight="12.75"/>
  <cols>
    <col min="1" max="1" width="12.7109375" style="1" customWidth="1"/>
    <col min="2" max="2" width="10.7109375" style="1" customWidth="1"/>
    <col min="3" max="3" width="5.7109375" style="1" customWidth="1"/>
    <col min="4" max="4" width="10.7109375" style="1" customWidth="1"/>
    <col min="5" max="6" width="9.140625" style="1"/>
    <col min="7" max="7" width="5.7109375" style="1" customWidth="1"/>
    <col min="8" max="9" width="9.140625" style="1"/>
    <col min="10" max="10" width="6.7109375" style="1" customWidth="1"/>
    <col min="11" max="16384" width="9.140625" style="1"/>
  </cols>
  <sheetData>
    <row r="1" spans="1:11">
      <c r="A1" s="59"/>
      <c r="D1" s="58"/>
    </row>
    <row r="2" spans="1:11" ht="30">
      <c r="B2" s="2"/>
      <c r="C2" s="97" t="s">
        <v>78</v>
      </c>
      <c r="D2" s="2"/>
      <c r="E2" s="57"/>
      <c r="F2" s="2"/>
      <c r="G2" s="2"/>
      <c r="H2" s="2"/>
      <c r="I2" s="2"/>
      <c r="J2" s="2"/>
      <c r="K2" s="2"/>
    </row>
    <row r="3" spans="1:11">
      <c r="B3" s="2"/>
      <c r="C3" s="2" t="s">
        <v>7</v>
      </c>
      <c r="D3" s="2"/>
      <c r="E3" s="4"/>
      <c r="F3" s="6"/>
      <c r="G3" s="2"/>
      <c r="H3" s="2"/>
      <c r="I3" s="2"/>
      <c r="J3" s="2"/>
      <c r="K3" s="2"/>
    </row>
    <row r="4" spans="1:11">
      <c r="B4" s="2" t="s">
        <v>7</v>
      </c>
      <c r="C4" s="2" t="s">
        <v>7</v>
      </c>
      <c r="D4" s="2"/>
      <c r="E4" s="2"/>
      <c r="F4" s="2"/>
      <c r="G4" s="2"/>
      <c r="H4" s="2"/>
      <c r="I4" s="2"/>
      <c r="J4" s="2"/>
      <c r="K4" s="2"/>
    </row>
    <row r="5" spans="1:11">
      <c r="B5" s="56" t="s">
        <v>7</v>
      </c>
      <c r="C5" s="47"/>
      <c r="D5" s="2"/>
      <c r="E5" s="49" t="s">
        <v>7</v>
      </c>
      <c r="F5" s="41"/>
      <c r="G5" s="2"/>
      <c r="H5" s="7" t="s">
        <v>7</v>
      </c>
      <c r="I5" s="2"/>
      <c r="J5" s="2"/>
      <c r="K5" s="2"/>
    </row>
    <row r="6" spans="1:11" ht="13.5" thickBot="1">
      <c r="B6" s="55" t="s">
        <v>48</v>
      </c>
      <c r="C6" s="47"/>
      <c r="D6" s="2"/>
      <c r="E6" s="7" t="s">
        <v>47</v>
      </c>
      <c r="F6" s="2"/>
      <c r="G6" s="2"/>
      <c r="H6" s="7" t="s">
        <v>46</v>
      </c>
      <c r="I6" s="2"/>
      <c r="J6" s="2"/>
      <c r="K6" s="2"/>
    </row>
    <row r="7" spans="1:11" ht="14.25" thickTop="1" thickBot="1">
      <c r="B7" s="54" t="s">
        <v>45</v>
      </c>
      <c r="C7" s="47"/>
      <c r="D7" s="2"/>
      <c r="E7" s="22" t="s">
        <v>44</v>
      </c>
      <c r="F7" s="2" t="s">
        <v>43</v>
      </c>
      <c r="G7" s="2"/>
      <c r="H7" s="36" t="s">
        <v>42</v>
      </c>
      <c r="I7" s="53" t="s">
        <v>41</v>
      </c>
      <c r="J7" s="2"/>
      <c r="K7" s="2"/>
    </row>
    <row r="8" spans="1:11" ht="14.25" thickTop="1" thickBot="1">
      <c r="A8" s="52" t="s">
        <v>7</v>
      </c>
      <c r="B8" s="51">
        <v>28.3</v>
      </c>
      <c r="C8" s="50" t="s">
        <v>40</v>
      </c>
      <c r="D8" s="49" t="s">
        <v>39</v>
      </c>
      <c r="E8" s="40">
        <f>936/B8</f>
        <v>33.074204946996467</v>
      </c>
      <c r="F8" s="40">
        <f t="shared" ref="F8:F13" si="0">12*E8</f>
        <v>396.89045936395758</v>
      </c>
      <c r="G8" s="41"/>
      <c r="H8" s="40">
        <f>984/B8</f>
        <v>34.770318021201412</v>
      </c>
      <c r="I8" s="40">
        <f t="shared" ref="I8:I13" si="1">12*H8</f>
        <v>417.24381625441697</v>
      </c>
      <c r="J8" s="39"/>
      <c r="K8" s="2"/>
    </row>
    <row r="9" spans="1:11" ht="13.5" thickTop="1">
      <c r="B9" s="48" t="s">
        <v>38</v>
      </c>
      <c r="C9" s="47"/>
      <c r="D9" s="42" t="s">
        <v>37</v>
      </c>
      <c r="E9" s="40">
        <f>E12+E11</f>
        <v>24.805653710247348</v>
      </c>
      <c r="F9" s="40">
        <f t="shared" si="0"/>
        <v>297.66784452296815</v>
      </c>
      <c r="G9" s="41"/>
      <c r="H9" s="40">
        <f>3*H12</f>
        <v>26.077738515901061</v>
      </c>
      <c r="I9" s="40">
        <f t="shared" si="1"/>
        <v>312.93286219081273</v>
      </c>
      <c r="J9" s="39"/>
      <c r="K9" s="2"/>
    </row>
    <row r="10" spans="1:11">
      <c r="B10" s="47"/>
      <c r="C10" s="47"/>
      <c r="D10" s="42" t="s">
        <v>36</v>
      </c>
      <c r="E10" s="40">
        <f>E13*5</f>
        <v>20.671378091872793</v>
      </c>
      <c r="F10" s="40">
        <f t="shared" si="0"/>
        <v>248.0565371024735</v>
      </c>
      <c r="G10" s="41"/>
      <c r="H10" s="40">
        <f>5*H13</f>
        <v>21.731448763250881</v>
      </c>
      <c r="I10" s="40">
        <f t="shared" si="1"/>
        <v>260.77738515901058</v>
      </c>
      <c r="J10" s="39"/>
      <c r="K10" s="2"/>
    </row>
    <row r="11" spans="1:11" ht="13.5" thickBot="1">
      <c r="B11" s="2"/>
      <c r="C11" s="2"/>
      <c r="D11" s="46" t="s">
        <v>35</v>
      </c>
      <c r="E11" s="45">
        <f>E8/2</f>
        <v>16.537102473498233</v>
      </c>
      <c r="F11" s="45">
        <f t="shared" si="0"/>
        <v>198.44522968197879</v>
      </c>
      <c r="G11" s="44"/>
      <c r="H11" s="43">
        <f>H8/2</f>
        <v>17.385159010600706</v>
      </c>
      <c r="I11" s="43">
        <f t="shared" si="1"/>
        <v>208.62190812720848</v>
      </c>
      <c r="J11" s="39"/>
      <c r="K11" s="2"/>
    </row>
    <row r="12" spans="1:11" ht="13.5" thickTop="1">
      <c r="B12" s="2"/>
      <c r="C12" s="2"/>
      <c r="D12" s="42" t="s">
        <v>34</v>
      </c>
      <c r="E12" s="40">
        <f>E8/4</f>
        <v>8.2685512367491167</v>
      </c>
      <c r="F12" s="40">
        <f t="shared" si="0"/>
        <v>99.222614840989394</v>
      </c>
      <c r="G12" s="41"/>
      <c r="H12" s="40">
        <f>H11/2</f>
        <v>8.6925795053003529</v>
      </c>
      <c r="I12" s="40">
        <f t="shared" si="1"/>
        <v>104.31095406360424</v>
      </c>
      <c r="J12" s="39"/>
      <c r="K12" s="2"/>
    </row>
    <row r="13" spans="1:11">
      <c r="B13" s="2"/>
      <c r="C13" s="2"/>
      <c r="D13" s="42" t="s">
        <v>33</v>
      </c>
      <c r="E13" s="40">
        <f>E8/8</f>
        <v>4.1342756183745584</v>
      </c>
      <c r="F13" s="40">
        <f t="shared" si="0"/>
        <v>49.611307420494697</v>
      </c>
      <c r="G13" s="41"/>
      <c r="H13" s="40">
        <f>H12/2</f>
        <v>4.3462897526501765</v>
      </c>
      <c r="I13" s="40">
        <f t="shared" si="1"/>
        <v>52.155477031802121</v>
      </c>
      <c r="J13" s="39"/>
      <c r="K13" s="2"/>
    </row>
    <row r="14" spans="1:11" ht="13.5" thickBot="1">
      <c r="B14" s="2"/>
      <c r="C14" s="2"/>
      <c r="D14" s="7"/>
      <c r="E14" s="2"/>
      <c r="F14" s="2"/>
      <c r="G14" s="2"/>
      <c r="H14" s="38" t="s">
        <v>32</v>
      </c>
      <c r="I14" s="37"/>
      <c r="J14" s="2"/>
      <c r="K14" s="2"/>
    </row>
    <row r="15" spans="1:11" ht="13.5" thickTop="1">
      <c r="B15" s="2"/>
      <c r="C15" s="2"/>
      <c r="D15" s="7"/>
      <c r="E15" s="2"/>
      <c r="F15" s="2"/>
      <c r="G15" s="36" t="s">
        <v>31</v>
      </c>
      <c r="H15" s="32">
        <f>0.1*H8</f>
        <v>3.4770318021201412</v>
      </c>
      <c r="I15" s="31">
        <f t="shared" ref="I15:I20" si="2">12*H15</f>
        <v>41.724381625441694</v>
      </c>
      <c r="J15" s="2"/>
      <c r="K15" s="2"/>
    </row>
    <row r="16" spans="1:11">
      <c r="B16" s="2"/>
      <c r="C16" s="2"/>
      <c r="D16" s="2"/>
      <c r="E16" s="2"/>
      <c r="F16" s="2"/>
      <c r="G16" s="33" t="s">
        <v>30</v>
      </c>
      <c r="H16" s="35">
        <f>0.15*H8</f>
        <v>5.2155477031802118</v>
      </c>
      <c r="I16" s="34">
        <f t="shared" si="2"/>
        <v>62.586572438162541</v>
      </c>
      <c r="J16" s="2"/>
      <c r="K16" s="2"/>
    </row>
    <row r="17" spans="2:11">
      <c r="B17" s="2"/>
      <c r="C17" s="2"/>
      <c r="D17" s="2"/>
      <c r="E17" s="2"/>
      <c r="F17" s="2"/>
      <c r="G17" s="33" t="s">
        <v>29</v>
      </c>
      <c r="H17" s="35">
        <f>0.2*H8</f>
        <v>6.9540636042402824</v>
      </c>
      <c r="I17" s="34">
        <f t="shared" si="2"/>
        <v>83.448763250883388</v>
      </c>
      <c r="J17" s="2"/>
      <c r="K17" s="2"/>
    </row>
    <row r="18" spans="2:11">
      <c r="B18" s="2"/>
      <c r="C18" s="2"/>
      <c r="D18" s="2"/>
      <c r="E18" s="2"/>
      <c r="F18" s="2"/>
      <c r="G18" s="33" t="s">
        <v>28</v>
      </c>
      <c r="H18" s="32">
        <f>0.3*H8</f>
        <v>10.431095406360424</v>
      </c>
      <c r="I18" s="31">
        <f t="shared" si="2"/>
        <v>125.17314487632508</v>
      </c>
      <c r="J18" s="2"/>
      <c r="K18" s="2"/>
    </row>
    <row r="19" spans="2:11">
      <c r="B19" s="2"/>
      <c r="C19" s="2"/>
      <c r="D19" s="2"/>
      <c r="E19" s="2"/>
      <c r="F19" s="2"/>
      <c r="G19" s="33" t="s">
        <v>27</v>
      </c>
      <c r="H19" s="32">
        <f>0.4*H8</f>
        <v>13.908127208480565</v>
      </c>
      <c r="I19" s="31">
        <f t="shared" si="2"/>
        <v>166.89752650176678</v>
      </c>
      <c r="J19" s="2"/>
      <c r="K19" s="2"/>
    </row>
    <row r="20" spans="2:11" ht="13.5" thickBot="1">
      <c r="B20" s="2"/>
      <c r="C20" s="2"/>
      <c r="D20" s="2"/>
      <c r="E20" s="2"/>
      <c r="F20" s="2"/>
      <c r="G20" s="30" t="s">
        <v>26</v>
      </c>
      <c r="H20" s="29">
        <f>0.6*H8</f>
        <v>20.862190812720847</v>
      </c>
      <c r="I20" s="28">
        <f t="shared" si="2"/>
        <v>250.34628975265016</v>
      </c>
      <c r="J20" s="2"/>
      <c r="K20" s="2"/>
    </row>
    <row r="21" spans="2:11" ht="13.5" thickTop="1">
      <c r="B21" s="2"/>
      <c r="C21" s="2"/>
      <c r="D21" s="2"/>
      <c r="E21" s="2"/>
      <c r="F21" s="2"/>
      <c r="G21" s="27" t="s">
        <v>7</v>
      </c>
      <c r="H21" s="26" t="s">
        <v>7</v>
      </c>
      <c r="I21" s="2"/>
      <c r="J21" s="2"/>
      <c r="K21" s="2"/>
    </row>
    <row r="22" spans="2:11">
      <c r="B22" s="2"/>
      <c r="C22" s="2"/>
      <c r="D22" s="2" t="s">
        <v>7</v>
      </c>
      <c r="E22" s="2" t="s">
        <v>7</v>
      </c>
      <c r="F22" s="25"/>
      <c r="G22" s="2"/>
      <c r="H22" s="2"/>
      <c r="I22" s="2"/>
      <c r="J22" s="2"/>
      <c r="K22" s="2"/>
    </row>
    <row r="23" spans="2:11">
      <c r="B23" s="2"/>
      <c r="C23" s="6"/>
      <c r="D23" s="6"/>
      <c r="E23" s="2" t="s">
        <v>7</v>
      </c>
      <c r="F23" s="2"/>
      <c r="G23" s="2"/>
      <c r="H23" s="2"/>
      <c r="I23" s="2"/>
      <c r="J23" s="2"/>
      <c r="K23" s="2"/>
    </row>
    <row r="24" spans="2:11">
      <c r="B24" s="2"/>
      <c r="C24" s="6"/>
      <c r="D24" s="6"/>
      <c r="E24" s="2" t="s">
        <v>7</v>
      </c>
      <c r="F24" s="2"/>
      <c r="G24" s="2"/>
      <c r="H24" s="2"/>
      <c r="I24" s="2"/>
      <c r="J24" s="2"/>
      <c r="K24" s="2"/>
    </row>
    <row r="25" spans="2:11">
      <c r="B25" s="2"/>
      <c r="C25" s="6"/>
      <c r="D25" s="6"/>
      <c r="E25" s="2" t="s">
        <v>7</v>
      </c>
      <c r="F25" s="2"/>
      <c r="G25" s="2"/>
      <c r="H25" s="2"/>
      <c r="I25" s="2"/>
      <c r="J25" s="2"/>
      <c r="K25" s="2"/>
    </row>
    <row r="26" spans="2:11">
      <c r="B26" s="2"/>
      <c r="C26" s="6"/>
      <c r="D26" s="6"/>
      <c r="E26" s="2"/>
      <c r="F26" s="2"/>
      <c r="G26" s="2"/>
      <c r="H26" s="8"/>
      <c r="I26" s="2"/>
      <c r="J26" s="2"/>
      <c r="K26" s="2"/>
    </row>
    <row r="27" spans="2:11">
      <c r="B27" s="2"/>
      <c r="C27" s="6"/>
      <c r="D27" s="6"/>
      <c r="E27" s="2"/>
      <c r="F27" s="24"/>
      <c r="G27" s="2"/>
      <c r="H27" s="2"/>
      <c r="I27" s="2"/>
      <c r="J27" s="2"/>
      <c r="K27" s="2"/>
    </row>
    <row r="28" spans="2:11">
      <c r="B28" s="2"/>
      <c r="C28" s="6"/>
      <c r="D28" s="4" t="s">
        <v>7</v>
      </c>
      <c r="E28" s="2"/>
      <c r="F28" s="8" t="s">
        <v>25</v>
      </c>
      <c r="G28" s="2"/>
      <c r="H28" s="2"/>
      <c r="I28" s="2"/>
      <c r="J28" s="2"/>
      <c r="K28" s="2"/>
    </row>
    <row r="29" spans="2:11">
      <c r="B29" s="2"/>
      <c r="C29" s="6"/>
      <c r="D29" s="6"/>
      <c r="E29" s="2"/>
      <c r="F29" s="8" t="s">
        <v>24</v>
      </c>
      <c r="G29" s="2"/>
      <c r="H29" s="2"/>
      <c r="I29" s="2"/>
      <c r="J29" s="2"/>
      <c r="K29" s="2"/>
    </row>
    <row r="30" spans="2:11">
      <c r="B30" s="2"/>
      <c r="C30" s="8" t="s">
        <v>23</v>
      </c>
      <c r="D30" s="6"/>
      <c r="E30" s="2"/>
      <c r="F30" s="5" t="s">
        <v>22</v>
      </c>
      <c r="G30" s="23">
        <f>B8</f>
        <v>28.3</v>
      </c>
      <c r="H30" s="7" t="s">
        <v>21</v>
      </c>
      <c r="I30" s="2"/>
      <c r="J30" s="2"/>
      <c r="K30" s="2"/>
    </row>
    <row r="31" spans="2:11">
      <c r="B31" s="2"/>
      <c r="C31" s="7" t="s">
        <v>20</v>
      </c>
      <c r="D31" s="6" t="s">
        <v>19</v>
      </c>
      <c r="E31" s="2"/>
      <c r="F31" s="2"/>
      <c r="G31" s="2"/>
      <c r="H31" s="22"/>
      <c r="I31" s="2"/>
      <c r="J31" s="2"/>
      <c r="K31" s="2"/>
    </row>
    <row r="32" spans="2:11">
      <c r="B32" s="2"/>
      <c r="C32" s="6"/>
      <c r="D32" s="6" t="s">
        <v>7</v>
      </c>
      <c r="E32" s="21" t="s">
        <v>18</v>
      </c>
      <c r="G32" s="2"/>
      <c r="H32" s="2"/>
      <c r="I32" s="2"/>
      <c r="J32" s="2"/>
      <c r="K32" s="2"/>
    </row>
    <row r="33" spans="1:11">
      <c r="B33" s="8" t="s">
        <v>17</v>
      </c>
      <c r="C33" s="6"/>
      <c r="D33" s="4" t="s">
        <v>16</v>
      </c>
      <c r="E33" s="2"/>
      <c r="F33" s="2"/>
      <c r="G33" s="7" t="s">
        <v>15</v>
      </c>
      <c r="H33" s="2"/>
      <c r="I33" s="2"/>
      <c r="J33" s="2"/>
      <c r="K33" s="2"/>
    </row>
    <row r="34" spans="1:11" ht="13.5" thickBot="1">
      <c r="B34" s="7" t="s">
        <v>7</v>
      </c>
      <c r="C34" s="6"/>
      <c r="D34" s="6"/>
      <c r="E34" s="2"/>
      <c r="F34" s="12"/>
      <c r="G34" s="2"/>
      <c r="H34" s="20">
        <f>F11</f>
        <v>198.44522968197879</v>
      </c>
      <c r="I34" s="2"/>
      <c r="J34" s="2"/>
      <c r="K34" s="10"/>
    </row>
    <row r="35" spans="1:11" ht="4.3499999999999996" customHeight="1" thickTop="1" thickBot="1">
      <c r="A35" s="19"/>
      <c r="B35" s="18"/>
      <c r="C35" s="16"/>
      <c r="D35" s="16"/>
      <c r="E35" s="17"/>
      <c r="F35" s="16"/>
      <c r="G35" s="16"/>
      <c r="H35" s="16"/>
      <c r="I35" s="16"/>
      <c r="J35" s="16"/>
      <c r="K35" s="15"/>
    </row>
    <row r="36" spans="1:11" ht="7.35" customHeight="1" thickTop="1" thickBot="1">
      <c r="B36" s="6"/>
      <c r="C36" s="14"/>
      <c r="D36" s="13"/>
      <c r="E36" s="13"/>
      <c r="F36" s="2"/>
      <c r="G36" s="2"/>
      <c r="H36" s="2"/>
      <c r="I36" s="2"/>
      <c r="J36" s="2"/>
      <c r="K36" s="2"/>
    </row>
    <row r="37" spans="1:11" ht="4.5" customHeight="1" thickTop="1">
      <c r="B37" s="2"/>
      <c r="C37" s="6"/>
      <c r="D37" s="6"/>
      <c r="E37" s="2"/>
      <c r="F37" s="2"/>
      <c r="G37" s="2"/>
      <c r="H37" s="2"/>
      <c r="I37" s="2"/>
      <c r="J37" s="2"/>
      <c r="K37" s="2"/>
    </row>
    <row r="38" spans="1:11">
      <c r="B38" s="8" t="s">
        <v>14</v>
      </c>
      <c r="C38" s="12"/>
      <c r="D38" s="11">
        <f>I12*0.96</f>
        <v>100.13851590106007</v>
      </c>
      <c r="E38" s="10"/>
      <c r="F38" s="2"/>
      <c r="G38" s="8" t="s">
        <v>13</v>
      </c>
      <c r="H38" s="7" t="s">
        <v>12</v>
      </c>
      <c r="I38" s="7" t="s">
        <v>11</v>
      </c>
      <c r="J38" s="2"/>
      <c r="K38" s="6"/>
    </row>
    <row r="39" spans="1:11">
      <c r="B39" s="7" t="s">
        <v>10</v>
      </c>
      <c r="C39" s="6"/>
      <c r="D39" s="9" t="s">
        <v>9</v>
      </c>
      <c r="E39" s="2"/>
      <c r="F39" s="8" t="s">
        <v>8</v>
      </c>
      <c r="G39" s="2"/>
      <c r="H39" s="7" t="s">
        <v>7</v>
      </c>
      <c r="I39" s="2"/>
      <c r="J39" s="2"/>
      <c r="K39" s="2"/>
    </row>
    <row r="40" spans="1:11">
      <c r="B40" s="2"/>
      <c r="C40" s="6"/>
      <c r="D40" s="6"/>
      <c r="E40" s="2"/>
      <c r="F40" s="2" t="s">
        <v>7</v>
      </c>
      <c r="G40" s="2" t="s">
        <v>6</v>
      </c>
      <c r="H40" s="2"/>
      <c r="I40" s="2"/>
      <c r="J40" s="2"/>
      <c r="K40" s="2"/>
    </row>
    <row r="41" spans="1:11">
      <c r="B41" s="2"/>
      <c r="C41" s="4" t="s">
        <v>5</v>
      </c>
      <c r="D41" s="6"/>
      <c r="E41" s="2"/>
      <c r="F41" s="2"/>
      <c r="G41" s="2" t="s">
        <v>4</v>
      </c>
      <c r="H41" s="2"/>
      <c r="I41" s="2"/>
      <c r="J41" s="2"/>
      <c r="K41" s="2"/>
    </row>
    <row r="42" spans="1:11">
      <c r="B42" s="5" t="s">
        <v>3</v>
      </c>
      <c r="C42" s="4">
        <f>D38*0.065</f>
        <v>6.5090035335689054</v>
      </c>
      <c r="D42" s="4" t="s">
        <v>2</v>
      </c>
      <c r="E42" s="2"/>
      <c r="F42" s="2"/>
      <c r="G42" s="2" t="s">
        <v>1</v>
      </c>
      <c r="H42" s="2"/>
      <c r="I42" s="2"/>
      <c r="J42" s="2"/>
      <c r="K42" s="3">
        <f>D38</f>
        <v>100.13851590106007</v>
      </c>
    </row>
    <row r="43" spans="1:11">
      <c r="B43" s="2" t="s">
        <v>0</v>
      </c>
      <c r="C43" s="2"/>
      <c r="D43" s="2"/>
      <c r="E43" s="2"/>
      <c r="F43" s="2"/>
      <c r="G43" s="2"/>
      <c r="H43" s="2"/>
      <c r="I43" s="2"/>
      <c r="J43" s="2"/>
      <c r="K43" s="2"/>
    </row>
    <row r="44" spans="1:11"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2:11"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2:11"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2:11"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2:11"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2:11"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2:11"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2:11"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2:11"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2:11"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2:11"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2:11"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2:11"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2:11"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2:11"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2:11"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2:11"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2:11"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2:11"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2:11"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2:11"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2:11"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2:11"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2:11"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2:11"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2:11"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2:11"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2:11"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2:11"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2:11"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2:11"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2:11"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2:11"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2:11"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2:11"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2:11"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2:11"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2:11">
      <c r="B85" s="2"/>
      <c r="C85" s="2"/>
      <c r="D85" s="2"/>
      <c r="E85" s="2"/>
      <c r="F85" s="2"/>
      <c r="G85" s="2"/>
      <c r="H85" s="2"/>
      <c r="I85" s="2"/>
      <c r="J85" s="2"/>
      <c r="K85" s="2"/>
    </row>
  </sheetData>
  <printOptions horizontalCentered="1"/>
  <pageMargins left="0.5" right="0.5" top="0.5" bottom="0.5" header="0.5" footer="0.5"/>
  <pageSetup scale="95" orientation="portrait" horizontalDpi="300" verticalDpi="4294967292" r:id="rId1"/>
  <headerFooter alignWithMargins="0">
    <oddFooter>&amp;L&amp;D&amp;F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2"/>
  <sheetViews>
    <sheetView workbookViewId="0">
      <selection activeCell="K12" sqref="K11:K12"/>
    </sheetView>
  </sheetViews>
  <sheetFormatPr defaultRowHeight="12.75"/>
  <cols>
    <col min="1" max="1" width="2.7109375" style="1" customWidth="1"/>
    <col min="2" max="2" width="10.7109375" style="1" customWidth="1"/>
    <col min="3" max="3" width="6.5703125" style="1" customWidth="1"/>
    <col min="4" max="4" width="10.7109375" style="1" customWidth="1"/>
    <col min="5" max="6" width="9.140625" style="1"/>
    <col min="7" max="7" width="5.7109375" style="1" customWidth="1"/>
    <col min="8" max="9" width="9.140625" style="1"/>
    <col min="10" max="10" width="6.7109375" style="1" customWidth="1"/>
    <col min="11" max="11" width="9.140625" style="1"/>
    <col min="12" max="12" width="4.7109375" style="1" customWidth="1"/>
    <col min="13" max="16384" width="9.140625" style="1"/>
  </cols>
  <sheetData>
    <row r="1" spans="2:12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2" ht="30">
      <c r="B2" s="2"/>
      <c r="C2" s="97" t="s">
        <v>79</v>
      </c>
      <c r="D2" s="2"/>
      <c r="E2" s="57"/>
      <c r="F2" s="2"/>
      <c r="G2" s="2"/>
      <c r="H2" s="2"/>
      <c r="I2" s="2"/>
      <c r="J2" s="2"/>
      <c r="K2" s="2"/>
      <c r="L2" s="2"/>
    </row>
    <row r="3" spans="2:12">
      <c r="B3" s="2" t="s">
        <v>7</v>
      </c>
      <c r="C3" s="2" t="s">
        <v>7</v>
      </c>
      <c r="D3" s="2"/>
      <c r="E3" s="2"/>
      <c r="F3" s="2"/>
      <c r="G3" s="2"/>
      <c r="H3" s="2"/>
      <c r="I3" s="2"/>
      <c r="J3" s="2"/>
      <c r="K3" s="2"/>
      <c r="L3" s="2"/>
    </row>
    <row r="4" spans="2:12">
      <c r="B4" s="56" t="s">
        <v>7</v>
      </c>
      <c r="C4" s="47"/>
      <c r="D4" s="2"/>
      <c r="E4" s="4"/>
      <c r="F4" s="6"/>
      <c r="G4" s="2"/>
      <c r="H4" s="7" t="s">
        <v>65</v>
      </c>
      <c r="I4" s="2"/>
      <c r="J4" s="2"/>
      <c r="K4" s="2"/>
      <c r="L4" s="2"/>
    </row>
    <row r="5" spans="2:12" ht="13.5" thickBot="1">
      <c r="B5" s="55" t="s">
        <v>48</v>
      </c>
      <c r="C5" s="47"/>
      <c r="D5" s="2"/>
      <c r="E5" s="7" t="s">
        <v>47</v>
      </c>
      <c r="F5" s="2"/>
      <c r="G5" s="2"/>
      <c r="H5" s="7" t="s">
        <v>46</v>
      </c>
      <c r="I5" s="2"/>
      <c r="J5" s="2"/>
      <c r="K5" s="2"/>
      <c r="L5" s="2"/>
    </row>
    <row r="6" spans="2:12" ht="14.25" thickTop="1" thickBot="1">
      <c r="B6" s="54" t="s">
        <v>45</v>
      </c>
      <c r="C6" s="47"/>
      <c r="D6" s="2"/>
      <c r="E6" s="92" t="s">
        <v>44</v>
      </c>
      <c r="F6" s="91" t="s">
        <v>43</v>
      </c>
      <c r="G6" s="2"/>
      <c r="H6" s="36" t="s">
        <v>42</v>
      </c>
      <c r="I6" s="53" t="s">
        <v>41</v>
      </c>
      <c r="J6" s="2"/>
      <c r="K6" s="2"/>
      <c r="L6" s="2"/>
    </row>
    <row r="7" spans="2:12" ht="14.25" thickTop="1" thickBot="1">
      <c r="B7" s="90">
        <v>52.524999999999999</v>
      </c>
      <c r="C7" s="50" t="s">
        <v>40</v>
      </c>
      <c r="D7" s="49" t="s">
        <v>39</v>
      </c>
      <c r="E7" s="40">
        <f>936/B7</f>
        <v>17.820085673488816</v>
      </c>
      <c r="F7" s="40">
        <f t="shared" ref="F7:F12" si="0">12*E7</f>
        <v>213.84102808186577</v>
      </c>
      <c r="G7" s="41"/>
      <c r="H7" s="40">
        <f>984/B7</f>
        <v>18.733936220847216</v>
      </c>
      <c r="I7" s="40">
        <f t="shared" ref="I7:I12" si="1">12*H7</f>
        <v>224.80723465016661</v>
      </c>
      <c r="J7" s="39"/>
      <c r="K7" s="2"/>
      <c r="L7" s="2"/>
    </row>
    <row r="8" spans="2:12" ht="13.5" thickTop="1">
      <c r="B8" s="89" t="s">
        <v>7</v>
      </c>
      <c r="C8" s="47"/>
      <c r="D8" s="42" t="s">
        <v>37</v>
      </c>
      <c r="E8" s="40">
        <f>E11+E10</f>
        <v>13.365064255116611</v>
      </c>
      <c r="F8" s="40">
        <f t="shared" si="0"/>
        <v>160.38077106139934</v>
      </c>
      <c r="G8" s="41"/>
      <c r="H8" s="40">
        <f>3*H11</f>
        <v>14.050452165635413</v>
      </c>
      <c r="I8" s="40">
        <f t="shared" si="1"/>
        <v>168.60542598762495</v>
      </c>
      <c r="J8" s="39"/>
      <c r="K8" s="2"/>
      <c r="L8" s="2"/>
    </row>
    <row r="9" spans="2:12">
      <c r="B9" s="88" t="s">
        <v>64</v>
      </c>
      <c r="C9" s="47"/>
      <c r="D9" s="42" t="s">
        <v>36</v>
      </c>
      <c r="E9" s="40">
        <f>E12*5</f>
        <v>11.13755354593051</v>
      </c>
      <c r="F9" s="40">
        <f t="shared" si="0"/>
        <v>133.65064255116613</v>
      </c>
      <c r="G9" s="41"/>
      <c r="H9" s="40">
        <f>5*H12</f>
        <v>11.70871013802951</v>
      </c>
      <c r="I9" s="40">
        <f t="shared" si="1"/>
        <v>140.50452165635411</v>
      </c>
      <c r="J9" s="39"/>
      <c r="K9" s="2"/>
      <c r="L9" s="2"/>
    </row>
    <row r="10" spans="2:12" ht="13.5" thickBot="1">
      <c r="B10" s="88" t="s">
        <v>63</v>
      </c>
      <c r="C10" s="47"/>
      <c r="D10" s="46" t="s">
        <v>35</v>
      </c>
      <c r="E10" s="43">
        <f>E7/2</f>
        <v>8.9100428367444078</v>
      </c>
      <c r="F10" s="45">
        <f t="shared" si="0"/>
        <v>106.92051404093289</v>
      </c>
      <c r="G10" s="44"/>
      <c r="H10" s="43">
        <f>H7/2</f>
        <v>9.366968110423608</v>
      </c>
      <c r="I10" s="43">
        <f t="shared" si="1"/>
        <v>112.4036173250833</v>
      </c>
      <c r="J10" s="39"/>
      <c r="K10" s="2"/>
      <c r="L10" s="2"/>
    </row>
    <row r="11" spans="2:12" ht="13.5" thickTop="1">
      <c r="B11" s="2"/>
      <c r="C11" s="2"/>
      <c r="D11" s="42" t="s">
        <v>34</v>
      </c>
      <c r="E11" s="40">
        <f>E7/4</f>
        <v>4.4550214183722039</v>
      </c>
      <c r="F11" s="40">
        <f t="shared" si="0"/>
        <v>53.460257020466443</v>
      </c>
      <c r="G11" s="41"/>
      <c r="H11" s="40">
        <f>H10/2</f>
        <v>4.683484055211804</v>
      </c>
      <c r="I11" s="40">
        <f t="shared" si="1"/>
        <v>56.201808662541652</v>
      </c>
      <c r="J11" s="39"/>
      <c r="K11" s="2"/>
      <c r="L11" s="2"/>
    </row>
    <row r="12" spans="2:12">
      <c r="B12" s="2"/>
      <c r="C12" s="2"/>
      <c r="D12" s="42" t="s">
        <v>33</v>
      </c>
      <c r="E12" s="40">
        <f>E7/8</f>
        <v>2.2275107091861019</v>
      </c>
      <c r="F12" s="40">
        <f t="shared" si="0"/>
        <v>26.730128510233222</v>
      </c>
      <c r="G12" s="87"/>
      <c r="H12" s="40">
        <f>H11/2</f>
        <v>2.341742027605902</v>
      </c>
      <c r="I12" s="40">
        <f t="shared" si="1"/>
        <v>28.100904331270826</v>
      </c>
      <c r="J12" s="39"/>
      <c r="K12" s="2"/>
      <c r="L12" s="2"/>
    </row>
    <row r="13" spans="2:12">
      <c r="L13" s="2"/>
    </row>
    <row r="14" spans="2:12">
      <c r="B14" s="2"/>
      <c r="C14" s="6"/>
      <c r="E14" s="2"/>
      <c r="F14" s="5" t="s">
        <v>62</v>
      </c>
      <c r="G14" s="5" t="s">
        <v>22</v>
      </c>
      <c r="H14" s="23">
        <f>B7</f>
        <v>52.524999999999999</v>
      </c>
      <c r="I14" s="23" t="s">
        <v>21</v>
      </c>
      <c r="J14" s="2"/>
      <c r="K14" s="2"/>
      <c r="L14" s="2"/>
    </row>
    <row r="15" spans="2:12">
      <c r="B15" s="2"/>
      <c r="C15" s="6"/>
      <c r="D15" s="6"/>
      <c r="E15" s="2"/>
      <c r="F15" s="8" t="s">
        <v>61</v>
      </c>
      <c r="G15" s="2"/>
      <c r="H15" s="2"/>
      <c r="I15" s="2"/>
      <c r="J15" s="2"/>
      <c r="K15" s="2"/>
      <c r="L15" s="2"/>
    </row>
    <row r="16" spans="2:12">
      <c r="B16" s="2"/>
      <c r="C16" s="8" t="s">
        <v>23</v>
      </c>
      <c r="D16" s="6"/>
      <c r="E16" s="2"/>
      <c r="F16" s="5" t="s">
        <v>7</v>
      </c>
      <c r="G16" s="23" t="s">
        <v>7</v>
      </c>
      <c r="H16" s="23" t="s">
        <v>7</v>
      </c>
      <c r="I16" s="2"/>
      <c r="J16" s="2"/>
      <c r="K16" s="2"/>
      <c r="L16" s="2"/>
    </row>
    <row r="17" spans="2:12">
      <c r="B17" s="2"/>
      <c r="C17" s="7" t="s">
        <v>20</v>
      </c>
      <c r="D17" s="6" t="s">
        <v>60</v>
      </c>
      <c r="E17" s="2" t="s">
        <v>59</v>
      </c>
      <c r="F17" s="2"/>
      <c r="G17" s="2"/>
      <c r="H17" s="22"/>
      <c r="I17" s="2"/>
      <c r="J17" s="2"/>
      <c r="K17" s="2"/>
      <c r="L17" s="2"/>
    </row>
    <row r="18" spans="2:12">
      <c r="B18" s="2"/>
      <c r="C18" s="6"/>
      <c r="D18" s="6" t="s">
        <v>7</v>
      </c>
      <c r="E18" s="2"/>
      <c r="F18" s="2"/>
      <c r="G18" s="2"/>
      <c r="H18" s="2"/>
      <c r="I18" s="2"/>
      <c r="J18" s="2"/>
      <c r="K18" s="2"/>
      <c r="L18" s="2"/>
    </row>
    <row r="19" spans="2:12">
      <c r="B19" s="8" t="s">
        <v>17</v>
      </c>
      <c r="C19" s="6"/>
      <c r="D19" s="4"/>
      <c r="E19" s="7"/>
      <c r="F19" s="7"/>
    </row>
    <row r="20" spans="2:12" ht="13.5" thickBot="1">
      <c r="B20" s="7" t="s">
        <v>7</v>
      </c>
      <c r="C20" s="6"/>
      <c r="D20" s="6"/>
      <c r="E20" s="2"/>
      <c r="F20" s="12"/>
      <c r="G20" s="2"/>
      <c r="H20" s="86">
        <f>F10</f>
        <v>106.92051404093289</v>
      </c>
      <c r="I20" s="2"/>
      <c r="J20" s="2"/>
      <c r="K20" s="10"/>
      <c r="L20" s="2"/>
    </row>
    <row r="21" spans="2:12" ht="4.3499999999999996" customHeight="1" thickTop="1" thickBot="1">
      <c r="B21" s="85"/>
      <c r="C21" s="84"/>
      <c r="D21" s="84"/>
      <c r="E21" s="84"/>
      <c r="F21" s="84"/>
      <c r="G21" s="84"/>
      <c r="H21" s="84"/>
      <c r="I21" s="84"/>
      <c r="J21" s="84"/>
      <c r="K21" s="83"/>
      <c r="L21" s="2"/>
    </row>
    <row r="22" spans="2:12" ht="7.35" customHeight="1" thickTop="1" thickBot="1">
      <c r="B22" s="6"/>
      <c r="C22" s="14"/>
      <c r="D22" s="13"/>
      <c r="E22" s="13"/>
      <c r="F22" s="2"/>
      <c r="G22" s="2"/>
      <c r="H22" s="2"/>
      <c r="I22" s="2"/>
      <c r="J22" s="2"/>
      <c r="K22" s="2"/>
      <c r="L22" s="2"/>
    </row>
    <row r="23" spans="2:12" ht="4.5" customHeight="1" thickTop="1">
      <c r="B23" s="2"/>
      <c r="C23" s="6"/>
      <c r="D23" s="6"/>
      <c r="E23" s="2"/>
      <c r="F23" s="2"/>
      <c r="G23" s="2"/>
      <c r="H23" s="2"/>
      <c r="I23" s="2"/>
      <c r="J23" s="2"/>
      <c r="K23" s="2"/>
      <c r="L23" s="2"/>
    </row>
    <row r="24" spans="2:12">
      <c r="B24" s="8" t="s">
        <v>14</v>
      </c>
      <c r="C24" s="12"/>
      <c r="D24" s="11">
        <f>I11*0.96</f>
        <v>53.953736316039986</v>
      </c>
      <c r="E24" s="10"/>
      <c r="F24" s="2"/>
      <c r="G24" s="8" t="s">
        <v>13</v>
      </c>
      <c r="H24" s="7" t="s">
        <v>12</v>
      </c>
      <c r="I24" s="7" t="s">
        <v>11</v>
      </c>
      <c r="J24" s="2"/>
      <c r="K24" s="6"/>
      <c r="L24" s="2"/>
    </row>
    <row r="25" spans="2:12">
      <c r="B25" s="7" t="s">
        <v>10</v>
      </c>
      <c r="C25" s="6"/>
      <c r="D25" s="9" t="s">
        <v>9</v>
      </c>
      <c r="E25" s="2"/>
      <c r="F25" s="8" t="s">
        <v>8</v>
      </c>
      <c r="G25" s="2"/>
      <c r="H25" s="7" t="s">
        <v>7</v>
      </c>
      <c r="I25" s="2"/>
      <c r="J25" s="2"/>
      <c r="K25" s="2"/>
      <c r="L25" s="2"/>
    </row>
    <row r="26" spans="2:12">
      <c r="B26" s="2"/>
      <c r="C26" s="6"/>
      <c r="D26" s="6"/>
      <c r="E26" s="2"/>
      <c r="F26" s="2" t="s">
        <v>7</v>
      </c>
      <c r="G26" s="8" t="s">
        <v>58</v>
      </c>
      <c r="H26" s="2"/>
      <c r="I26" s="2"/>
      <c r="J26" s="2"/>
      <c r="K26" s="2"/>
      <c r="L26" s="2"/>
    </row>
    <row r="27" spans="2:12">
      <c r="B27" s="2"/>
      <c r="C27" s="4" t="s">
        <v>5</v>
      </c>
      <c r="D27" s="6"/>
      <c r="E27" s="2"/>
      <c r="F27" s="2"/>
      <c r="G27" s="2" t="s">
        <v>4</v>
      </c>
      <c r="H27" s="2"/>
      <c r="I27" s="2"/>
      <c r="J27" s="2"/>
      <c r="K27" s="2"/>
      <c r="L27" s="2"/>
    </row>
    <row r="28" spans="2:12">
      <c r="B28" s="5" t="s">
        <v>3</v>
      </c>
      <c r="C28" s="82">
        <f>D24*0.065</f>
        <v>3.5069928605425993</v>
      </c>
      <c r="D28" s="4" t="s">
        <v>2</v>
      </c>
      <c r="E28" s="2"/>
      <c r="F28" s="2"/>
      <c r="G28" s="2" t="s">
        <v>1</v>
      </c>
      <c r="H28" s="2"/>
      <c r="I28" s="2"/>
      <c r="J28" s="2"/>
      <c r="K28" s="3">
        <f>D24</f>
        <v>53.953736316039986</v>
      </c>
      <c r="L28" s="2"/>
    </row>
    <row r="29" spans="2:12">
      <c r="B29" s="5"/>
      <c r="C29" s="4"/>
      <c r="D29" s="4"/>
      <c r="E29" s="2"/>
      <c r="F29" s="2"/>
      <c r="G29" s="2"/>
      <c r="H29" s="2"/>
      <c r="I29" s="2"/>
      <c r="J29" s="2"/>
      <c r="K29" s="60"/>
      <c r="L29" s="2"/>
    </row>
    <row r="30" spans="2:12">
      <c r="B30" s="5"/>
      <c r="C30" s="4"/>
      <c r="D30" s="81" t="s">
        <v>57</v>
      </c>
      <c r="E30" s="80"/>
      <c r="F30" s="80"/>
      <c r="G30" s="79">
        <f>B7</f>
        <v>52.524999999999999</v>
      </c>
      <c r="H30" s="78" t="s">
        <v>56</v>
      </c>
      <c r="I30" s="2"/>
      <c r="J30" s="2"/>
      <c r="K30" s="60"/>
      <c r="L30" s="2"/>
    </row>
    <row r="31" spans="2:12">
      <c r="B31" s="67" t="s">
        <v>55</v>
      </c>
      <c r="C31" s="66" t="s">
        <v>7</v>
      </c>
      <c r="D31" s="4"/>
      <c r="E31" s="2"/>
      <c r="F31" s="2"/>
      <c r="G31" s="2"/>
      <c r="H31" s="2"/>
      <c r="I31" s="67" t="s">
        <v>55</v>
      </c>
      <c r="J31" s="66" t="s">
        <v>7</v>
      </c>
      <c r="K31" s="60"/>
      <c r="L31" s="2"/>
    </row>
    <row r="32" spans="2:12">
      <c r="B32" s="5"/>
      <c r="C32" s="61"/>
      <c r="D32" s="4"/>
      <c r="E32" s="4"/>
      <c r="F32" s="67" t="s">
        <v>50</v>
      </c>
      <c r="G32" s="66" t="s">
        <v>7</v>
      </c>
      <c r="H32" s="2"/>
      <c r="I32" s="2"/>
      <c r="J32" s="61"/>
      <c r="K32" s="60"/>
      <c r="L32" s="2"/>
    </row>
    <row r="33" spans="2:12">
      <c r="B33" s="74">
        <f>F9</f>
        <v>133.65064255116613</v>
      </c>
      <c r="C33" s="65" t="s">
        <v>7</v>
      </c>
      <c r="D33" s="4"/>
      <c r="E33" s="4"/>
      <c r="F33" s="73">
        <f>F10</f>
        <v>106.92051404093289</v>
      </c>
      <c r="G33" s="65" t="s">
        <v>7</v>
      </c>
      <c r="H33" s="2" t="s">
        <v>7</v>
      </c>
      <c r="I33" s="73">
        <f>F9</f>
        <v>133.65064255116613</v>
      </c>
      <c r="J33" s="65" t="s">
        <v>7</v>
      </c>
      <c r="K33" s="60"/>
      <c r="L33" s="2"/>
    </row>
    <row r="34" spans="2:12">
      <c r="B34" s="5"/>
      <c r="C34" s="61"/>
      <c r="D34" s="4"/>
      <c r="E34" s="4"/>
      <c r="F34" s="2"/>
      <c r="G34" s="75"/>
      <c r="H34" s="2"/>
      <c r="I34" s="2"/>
      <c r="J34" s="75"/>
      <c r="K34" s="60"/>
      <c r="L34" s="2"/>
    </row>
    <row r="35" spans="2:12" ht="13.5" thickBot="1">
      <c r="B35" s="5"/>
      <c r="C35" s="77">
        <f>F11</f>
        <v>53.460257020466443</v>
      </c>
      <c r="D35" s="72" t="s">
        <v>54</v>
      </c>
      <c r="E35" s="4"/>
      <c r="F35" s="2"/>
      <c r="G35" s="77">
        <f>F11</f>
        <v>53.460257020466443</v>
      </c>
      <c r="H35" s="72" t="s">
        <v>53</v>
      </c>
      <c r="I35" s="2"/>
      <c r="J35" s="77">
        <f>F11</f>
        <v>53.460257020466443</v>
      </c>
      <c r="K35" s="68" t="s">
        <v>52</v>
      </c>
      <c r="L35" s="2"/>
    </row>
    <row r="36" spans="2:12" ht="6.95" customHeight="1" thickTop="1" thickBot="1">
      <c r="B36" s="5"/>
      <c r="C36" s="69"/>
      <c r="D36" s="4"/>
      <c r="E36" s="4"/>
      <c r="F36" s="2"/>
      <c r="G36" s="76"/>
      <c r="H36" s="2"/>
      <c r="I36" s="2"/>
      <c r="J36" s="76"/>
      <c r="K36" s="68"/>
      <c r="L36" s="2"/>
    </row>
    <row r="37" spans="2:12" ht="13.5" thickTop="1">
      <c r="B37" s="5"/>
      <c r="C37" s="61"/>
      <c r="D37" s="4"/>
      <c r="E37" s="4"/>
      <c r="F37" s="2"/>
      <c r="G37" s="75"/>
      <c r="H37" s="2"/>
      <c r="I37" s="2"/>
      <c r="J37" s="75"/>
      <c r="K37" s="68"/>
      <c r="L37" s="2"/>
    </row>
    <row r="38" spans="2:12">
      <c r="B38" s="67" t="s">
        <v>50</v>
      </c>
      <c r="C38" s="66" t="s">
        <v>7</v>
      </c>
      <c r="D38" s="4"/>
      <c r="E38" s="4"/>
      <c r="F38" s="67" t="s">
        <v>50</v>
      </c>
      <c r="G38" s="66" t="s">
        <v>7</v>
      </c>
      <c r="H38" s="2"/>
      <c r="I38" s="67" t="s">
        <v>50</v>
      </c>
      <c r="J38" s="66" t="s">
        <v>7</v>
      </c>
      <c r="K38" s="68"/>
      <c r="L38" s="2"/>
    </row>
    <row r="39" spans="2:12">
      <c r="B39" s="74">
        <f>F10</f>
        <v>106.92051404093289</v>
      </c>
      <c r="C39" s="65" t="s">
        <v>7</v>
      </c>
      <c r="D39" s="4"/>
      <c r="E39" s="4"/>
      <c r="F39" s="73">
        <f>F10</f>
        <v>106.92051404093289</v>
      </c>
      <c r="G39" s="71" t="s">
        <v>7</v>
      </c>
      <c r="H39" s="2"/>
      <c r="I39" s="73">
        <f>F10</f>
        <v>106.92051404093289</v>
      </c>
      <c r="J39" s="71" t="s">
        <v>7</v>
      </c>
      <c r="K39" s="68"/>
      <c r="L39" s="2"/>
    </row>
    <row r="40" spans="2:12" ht="13.5" thickBot="1">
      <c r="B40" s="20" t="s">
        <v>7</v>
      </c>
      <c r="C40" s="61"/>
      <c r="D40" s="4"/>
      <c r="E40" s="4"/>
      <c r="F40" s="2"/>
      <c r="G40" s="71">
        <f>F11</f>
        <v>53.460257020466443</v>
      </c>
      <c r="H40" s="72" t="s">
        <v>53</v>
      </c>
      <c r="I40" s="2"/>
      <c r="J40" s="71">
        <f>F11</f>
        <v>53.460257020466443</v>
      </c>
      <c r="K40" s="68" t="s">
        <v>52</v>
      </c>
      <c r="L40" s="2"/>
    </row>
    <row r="41" spans="2:12" ht="6.95" customHeight="1" thickTop="1" thickBot="1">
      <c r="B41" s="70"/>
      <c r="C41" s="61"/>
      <c r="D41" s="4"/>
      <c r="E41" s="6"/>
      <c r="F41" s="2"/>
      <c r="G41" s="69"/>
      <c r="H41" s="2"/>
      <c r="I41" s="2"/>
      <c r="J41" s="69"/>
      <c r="K41" s="68"/>
      <c r="L41" s="2"/>
    </row>
    <row r="42" spans="2:12" ht="13.5" thickTop="1">
      <c r="B42" s="20">
        <f>D24</f>
        <v>53.953736316039986</v>
      </c>
      <c r="C42" s="66" t="s">
        <v>51</v>
      </c>
      <c r="D42" s="4"/>
      <c r="E42" s="2"/>
      <c r="F42" s="2"/>
      <c r="G42" s="61"/>
      <c r="H42" s="2"/>
      <c r="I42" s="2"/>
      <c r="J42" s="61"/>
      <c r="K42" s="68"/>
      <c r="L42" s="2"/>
    </row>
    <row r="43" spans="2:12">
      <c r="B43" s="5"/>
      <c r="C43" s="61"/>
      <c r="D43" s="4"/>
      <c r="E43" s="2"/>
      <c r="F43" s="67" t="s">
        <v>50</v>
      </c>
      <c r="G43" s="66" t="s">
        <v>7</v>
      </c>
      <c r="H43" s="2"/>
      <c r="I43" s="67" t="s">
        <v>50</v>
      </c>
      <c r="J43" s="66" t="s">
        <v>7</v>
      </c>
      <c r="K43" s="60"/>
      <c r="L43" s="2"/>
    </row>
    <row r="44" spans="2:12">
      <c r="B44" s="5"/>
      <c r="C44" s="4"/>
      <c r="D44" s="4"/>
      <c r="E44" s="2"/>
      <c r="F44" s="20">
        <f>F10</f>
        <v>106.92051404093289</v>
      </c>
      <c r="G44" s="65" t="s">
        <v>7</v>
      </c>
      <c r="H44" s="2"/>
      <c r="I44" s="20">
        <f>F10</f>
        <v>106.92051404093289</v>
      </c>
      <c r="J44" s="61"/>
      <c r="K44" s="60"/>
      <c r="L44" s="2"/>
    </row>
    <row r="45" spans="2:12">
      <c r="B45" s="5"/>
      <c r="C45" s="4"/>
      <c r="D45" s="4"/>
      <c r="E45" s="2"/>
      <c r="F45" s="2"/>
      <c r="G45" s="65" t="s">
        <v>7</v>
      </c>
      <c r="H45" s="2"/>
      <c r="I45" s="2"/>
      <c r="J45" s="61"/>
      <c r="K45" s="60"/>
      <c r="L45" s="2"/>
    </row>
    <row r="46" spans="2:12">
      <c r="B46" s="5"/>
      <c r="C46" s="4"/>
      <c r="D46" s="4"/>
      <c r="E46" s="64" t="s">
        <v>7</v>
      </c>
      <c r="F46" s="4"/>
      <c r="G46" s="61"/>
      <c r="H46" s="64" t="s">
        <v>49</v>
      </c>
      <c r="I46" s="5"/>
      <c r="J46" s="61"/>
      <c r="K46" s="60"/>
      <c r="L46" s="2"/>
    </row>
    <row r="47" spans="2:12">
      <c r="B47" s="5"/>
      <c r="C47" s="4"/>
      <c r="D47" s="4"/>
      <c r="E47" s="62"/>
      <c r="F47" s="63">
        <f>D24</f>
        <v>53.953736316039986</v>
      </c>
      <c r="G47" s="61"/>
      <c r="H47" s="2"/>
      <c r="I47" s="60">
        <f>D24</f>
        <v>53.953736316039986</v>
      </c>
      <c r="J47" s="61"/>
      <c r="K47" s="60"/>
      <c r="L47" s="2"/>
    </row>
    <row r="48" spans="2:12">
      <c r="B48" s="5"/>
      <c r="C48" s="4"/>
      <c r="D48" s="4"/>
      <c r="E48" s="62"/>
      <c r="F48" s="4"/>
      <c r="G48" s="61"/>
      <c r="H48" s="2"/>
      <c r="I48" s="5"/>
      <c r="J48" s="61"/>
      <c r="K48" s="60"/>
      <c r="L48" s="2"/>
    </row>
    <row r="49" spans="2:12">
      <c r="B49" s="5"/>
      <c r="C49" s="4"/>
      <c r="D49" s="4"/>
      <c r="E49" s="2"/>
      <c r="F49" s="2"/>
      <c r="G49" s="2"/>
      <c r="H49" s="2"/>
      <c r="I49" s="2"/>
      <c r="J49" s="2"/>
      <c r="K49" s="60"/>
      <c r="L49" s="2"/>
    </row>
    <row r="50" spans="2:12">
      <c r="L50" s="2"/>
    </row>
    <row r="51" spans="2:12">
      <c r="L51" s="2"/>
    </row>
    <row r="52" spans="2:12">
      <c r="L52" s="2"/>
    </row>
    <row r="53" spans="2:12">
      <c r="L53" s="2"/>
    </row>
    <row r="54" spans="2:12">
      <c r="L54" s="2"/>
    </row>
    <row r="55" spans="2:12">
      <c r="L55" s="2"/>
    </row>
    <row r="56" spans="2:12">
      <c r="D56" s="1" t="s">
        <v>7</v>
      </c>
      <c r="L56" s="2"/>
    </row>
    <row r="57" spans="2:12">
      <c r="B57" s="2"/>
      <c r="C57" s="2"/>
      <c r="D57" s="2" t="s">
        <v>7</v>
      </c>
      <c r="E57" s="2"/>
      <c r="F57" s="2"/>
      <c r="G57" s="2"/>
      <c r="H57" s="2"/>
      <c r="I57" s="2"/>
      <c r="J57" s="2"/>
      <c r="K57" s="2"/>
      <c r="L57" s="2"/>
    </row>
    <row r="58" spans="2:12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>
      <c r="B59" s="2"/>
      <c r="C59" s="2" t="s">
        <v>7</v>
      </c>
      <c r="D59" s="2"/>
      <c r="E59" s="2"/>
      <c r="F59" s="2"/>
      <c r="G59" s="2"/>
      <c r="H59" s="2"/>
      <c r="I59" s="2"/>
      <c r="J59" s="2"/>
      <c r="K59" s="2"/>
      <c r="L59" s="2"/>
    </row>
    <row r="60" spans="2:12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2:12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2:12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</sheetData>
  <printOptions horizontalCentered="1"/>
  <pageMargins left="0.64" right="0.63" top="0.5" bottom="0.5" header="0.5" footer="0.5"/>
  <pageSetup scale="95" orientation="portrait" horizontalDpi="300" verticalDpi="300" r:id="rId1"/>
  <headerFooter alignWithMargins="0">
    <oddFooter>&amp;L&amp;D&amp;F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2"/>
  <sheetViews>
    <sheetView workbookViewId="0">
      <selection activeCell="O6" sqref="O6"/>
    </sheetView>
  </sheetViews>
  <sheetFormatPr defaultRowHeight="12.75"/>
  <cols>
    <col min="1" max="1" width="2.7109375" style="1" customWidth="1"/>
    <col min="2" max="2" width="10.7109375" style="1" customWidth="1"/>
    <col min="3" max="3" width="6.5703125" style="1" customWidth="1"/>
    <col min="4" max="4" width="10.7109375" style="1" customWidth="1"/>
    <col min="5" max="6" width="9.140625" style="1"/>
    <col min="7" max="7" width="5.7109375" style="1" customWidth="1"/>
    <col min="8" max="9" width="9.140625" style="1"/>
    <col min="10" max="10" width="6.7109375" style="1" customWidth="1"/>
    <col min="11" max="11" width="9.140625" style="1"/>
    <col min="12" max="12" width="4.7109375" style="1" customWidth="1"/>
    <col min="13" max="16384" width="9.140625" style="1"/>
  </cols>
  <sheetData>
    <row r="1" spans="2:12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2" ht="30">
      <c r="B2" s="2"/>
      <c r="C2" s="97" t="s">
        <v>80</v>
      </c>
      <c r="D2" s="2"/>
      <c r="E2" s="57"/>
      <c r="F2" s="2"/>
      <c r="G2" s="2"/>
      <c r="H2" s="2"/>
      <c r="I2" s="2"/>
      <c r="J2" s="2"/>
      <c r="K2" s="2"/>
      <c r="L2" s="2"/>
    </row>
    <row r="3" spans="2:12">
      <c r="B3" s="2" t="s">
        <v>7</v>
      </c>
      <c r="C3" s="2" t="s">
        <v>7</v>
      </c>
      <c r="D3" s="2"/>
      <c r="E3" s="2"/>
      <c r="F3" s="2"/>
      <c r="G3" s="2"/>
      <c r="H3" s="2"/>
      <c r="I3" s="2"/>
      <c r="J3" s="2"/>
      <c r="K3" s="2"/>
      <c r="L3" s="2"/>
    </row>
    <row r="4" spans="2:12">
      <c r="B4" s="56" t="s">
        <v>7</v>
      </c>
      <c r="C4" s="47"/>
      <c r="D4" s="2"/>
      <c r="E4" s="4"/>
      <c r="F4" s="6"/>
      <c r="G4" s="2"/>
      <c r="H4" s="7" t="s">
        <v>65</v>
      </c>
      <c r="I4" s="2"/>
      <c r="J4" s="2"/>
      <c r="K4" s="2"/>
      <c r="L4" s="2"/>
    </row>
    <row r="5" spans="2:12" ht="13.5" thickBot="1">
      <c r="B5" s="55" t="s">
        <v>48</v>
      </c>
      <c r="C5" s="47"/>
      <c r="D5" s="2"/>
      <c r="E5" s="7" t="s">
        <v>47</v>
      </c>
      <c r="F5" s="2"/>
      <c r="G5" s="2"/>
      <c r="H5" s="7" t="s">
        <v>46</v>
      </c>
      <c r="I5" s="2"/>
      <c r="J5" s="2"/>
      <c r="K5" s="2"/>
      <c r="L5" s="2"/>
    </row>
    <row r="6" spans="2:12" ht="14.25" thickTop="1" thickBot="1">
      <c r="B6" s="54" t="s">
        <v>45</v>
      </c>
      <c r="C6" s="47"/>
      <c r="D6" s="2"/>
      <c r="E6" s="92" t="s">
        <v>44</v>
      </c>
      <c r="F6" s="91" t="s">
        <v>43</v>
      </c>
      <c r="G6" s="2"/>
      <c r="H6" s="36" t="s">
        <v>42</v>
      </c>
      <c r="I6" s="53" t="s">
        <v>41</v>
      </c>
      <c r="J6" s="2"/>
      <c r="K6" s="2"/>
      <c r="L6" s="2"/>
    </row>
    <row r="7" spans="2:12" ht="14.25" thickTop="1" thickBot="1">
      <c r="B7" s="90">
        <v>146</v>
      </c>
      <c r="C7" s="50" t="s">
        <v>40</v>
      </c>
      <c r="D7" s="49" t="s">
        <v>39</v>
      </c>
      <c r="E7" s="40">
        <f>936/B7</f>
        <v>6.4109589041095889</v>
      </c>
      <c r="F7" s="40">
        <f t="shared" ref="F7:F12" si="0">12*E7</f>
        <v>76.93150684931507</v>
      </c>
      <c r="G7" s="41"/>
      <c r="H7" s="40">
        <f>984/B7</f>
        <v>6.7397260273972606</v>
      </c>
      <c r="I7" s="40">
        <f t="shared" ref="I7:I12" si="1">12*H7</f>
        <v>80.876712328767127</v>
      </c>
      <c r="J7" s="39"/>
      <c r="K7" s="2"/>
      <c r="L7" s="2"/>
    </row>
    <row r="8" spans="2:12" ht="13.5" thickTop="1">
      <c r="B8" s="89" t="s">
        <v>7</v>
      </c>
      <c r="C8" s="47"/>
      <c r="D8" s="42" t="s">
        <v>37</v>
      </c>
      <c r="E8" s="40">
        <f>E11+E10</f>
        <v>4.8082191780821919</v>
      </c>
      <c r="F8" s="40">
        <f t="shared" si="0"/>
        <v>57.698630136986303</v>
      </c>
      <c r="G8" s="41"/>
      <c r="H8" s="40">
        <f>3*H11</f>
        <v>5.0547945205479454</v>
      </c>
      <c r="I8" s="40">
        <f t="shared" si="1"/>
        <v>60.657534246575345</v>
      </c>
      <c r="J8" s="39"/>
      <c r="K8" s="2"/>
      <c r="L8" s="2"/>
    </row>
    <row r="9" spans="2:12">
      <c r="B9" s="88" t="s">
        <v>64</v>
      </c>
      <c r="C9" s="47"/>
      <c r="D9" s="42" t="s">
        <v>36</v>
      </c>
      <c r="E9" s="40">
        <f>E12*5</f>
        <v>4.006849315068493</v>
      </c>
      <c r="F9" s="40">
        <f t="shared" si="0"/>
        <v>48.082191780821915</v>
      </c>
      <c r="G9" s="41"/>
      <c r="H9" s="40">
        <f>5*H12</f>
        <v>4.2123287671232879</v>
      </c>
      <c r="I9" s="40">
        <f t="shared" si="1"/>
        <v>50.547945205479451</v>
      </c>
      <c r="J9" s="39"/>
      <c r="K9" s="2"/>
      <c r="L9" s="2"/>
    </row>
    <row r="10" spans="2:12" ht="13.5" thickBot="1">
      <c r="B10" s="88" t="s">
        <v>63</v>
      </c>
      <c r="C10" s="47"/>
      <c r="D10" s="46" t="s">
        <v>35</v>
      </c>
      <c r="E10" s="43">
        <f>E7/2</f>
        <v>3.2054794520547945</v>
      </c>
      <c r="F10" s="45">
        <f t="shared" si="0"/>
        <v>38.465753424657535</v>
      </c>
      <c r="G10" s="44"/>
      <c r="H10" s="43">
        <f>H7/2</f>
        <v>3.3698630136986303</v>
      </c>
      <c r="I10" s="43">
        <f t="shared" si="1"/>
        <v>40.438356164383563</v>
      </c>
      <c r="J10" s="39"/>
      <c r="K10" s="2"/>
      <c r="L10" s="2"/>
    </row>
    <row r="11" spans="2:12" ht="13.5" thickTop="1">
      <c r="B11" s="2"/>
      <c r="C11" s="2"/>
      <c r="D11" s="42" t="s">
        <v>34</v>
      </c>
      <c r="E11" s="40">
        <f>E7/4</f>
        <v>1.6027397260273972</v>
      </c>
      <c r="F11" s="40">
        <f t="shared" si="0"/>
        <v>19.232876712328768</v>
      </c>
      <c r="G11" s="41"/>
      <c r="H11" s="40">
        <f>H10/2</f>
        <v>1.6849315068493151</v>
      </c>
      <c r="I11" s="40">
        <f t="shared" si="1"/>
        <v>20.219178082191782</v>
      </c>
      <c r="J11" s="39"/>
      <c r="K11" s="2"/>
      <c r="L11" s="2"/>
    </row>
    <row r="12" spans="2:12">
      <c r="B12" s="2"/>
      <c r="C12" s="2"/>
      <c r="D12" s="42" t="s">
        <v>33</v>
      </c>
      <c r="E12" s="40">
        <f>E7/8</f>
        <v>0.80136986301369861</v>
      </c>
      <c r="F12" s="40">
        <f t="shared" si="0"/>
        <v>9.6164383561643838</v>
      </c>
      <c r="G12" s="87"/>
      <c r="H12" s="40">
        <f>H11/2</f>
        <v>0.84246575342465757</v>
      </c>
      <c r="I12" s="40">
        <f t="shared" si="1"/>
        <v>10.109589041095891</v>
      </c>
      <c r="J12" s="39"/>
      <c r="K12" s="2"/>
      <c r="L12" s="2"/>
    </row>
    <row r="13" spans="2:12">
      <c r="L13" s="2"/>
    </row>
    <row r="14" spans="2:12">
      <c r="B14" s="2"/>
      <c r="C14" s="6"/>
      <c r="E14" s="2"/>
      <c r="F14" s="5" t="s">
        <v>62</v>
      </c>
      <c r="G14" s="5" t="s">
        <v>22</v>
      </c>
      <c r="H14" s="23">
        <f>B7</f>
        <v>146</v>
      </c>
      <c r="I14" s="23" t="s">
        <v>21</v>
      </c>
      <c r="J14" s="2"/>
      <c r="K14" s="2"/>
      <c r="L14" s="2"/>
    </row>
    <row r="15" spans="2:12">
      <c r="B15" s="2"/>
      <c r="C15" s="6"/>
      <c r="D15" s="6"/>
      <c r="E15" s="2"/>
      <c r="F15" s="8" t="s">
        <v>61</v>
      </c>
      <c r="G15" s="2"/>
      <c r="H15" s="2"/>
      <c r="I15" s="2"/>
      <c r="J15" s="2"/>
      <c r="K15" s="2"/>
      <c r="L15" s="2"/>
    </row>
    <row r="16" spans="2:12">
      <c r="B16" s="2"/>
      <c r="C16" s="8" t="s">
        <v>23</v>
      </c>
      <c r="D16" s="6"/>
      <c r="E16" s="2"/>
      <c r="F16" s="5" t="s">
        <v>7</v>
      </c>
      <c r="G16" s="23" t="s">
        <v>7</v>
      </c>
      <c r="H16" s="23" t="s">
        <v>7</v>
      </c>
      <c r="I16" s="2"/>
      <c r="J16" s="2"/>
      <c r="K16" s="2"/>
      <c r="L16" s="2"/>
    </row>
    <row r="17" spans="2:12">
      <c r="B17" s="2"/>
      <c r="C17" s="7" t="s">
        <v>20</v>
      </c>
      <c r="D17" s="6" t="s">
        <v>60</v>
      </c>
      <c r="E17" s="2" t="s">
        <v>59</v>
      </c>
      <c r="F17" s="2"/>
      <c r="G17" s="2"/>
      <c r="H17" s="22"/>
      <c r="I17" s="2"/>
      <c r="J17" s="2"/>
      <c r="K17" s="2"/>
      <c r="L17" s="2"/>
    </row>
    <row r="18" spans="2:12">
      <c r="B18" s="2"/>
      <c r="C18" s="6"/>
      <c r="D18" s="6" t="s">
        <v>7</v>
      </c>
      <c r="E18" s="2"/>
      <c r="F18" s="2"/>
      <c r="G18" s="2"/>
      <c r="H18" s="2"/>
      <c r="I18" s="2"/>
      <c r="J18" s="2"/>
      <c r="K18" s="2"/>
      <c r="L18" s="2"/>
    </row>
    <row r="19" spans="2:12">
      <c r="B19" s="8" t="s">
        <v>17</v>
      </c>
      <c r="C19" s="6"/>
      <c r="D19" s="4"/>
      <c r="E19" s="7"/>
      <c r="F19" s="7"/>
    </row>
    <row r="20" spans="2:12" ht="13.5" thickBot="1">
      <c r="B20" s="7" t="s">
        <v>7</v>
      </c>
      <c r="C20" s="6"/>
      <c r="D20" s="6"/>
      <c r="E20" s="2"/>
      <c r="F20" s="12"/>
      <c r="G20" s="2"/>
      <c r="H20" s="86">
        <f>F10</f>
        <v>38.465753424657535</v>
      </c>
      <c r="I20" s="2"/>
      <c r="J20" s="2"/>
      <c r="K20" s="10"/>
      <c r="L20" s="2"/>
    </row>
    <row r="21" spans="2:12" ht="4.3499999999999996" customHeight="1" thickTop="1" thickBot="1">
      <c r="B21" s="85"/>
      <c r="C21" s="84"/>
      <c r="D21" s="84"/>
      <c r="E21" s="84"/>
      <c r="F21" s="84"/>
      <c r="G21" s="84"/>
      <c r="H21" s="84"/>
      <c r="I21" s="84"/>
      <c r="J21" s="84"/>
      <c r="K21" s="83"/>
      <c r="L21" s="2"/>
    </row>
    <row r="22" spans="2:12" ht="7.35" customHeight="1" thickTop="1" thickBot="1">
      <c r="B22" s="6"/>
      <c r="C22" s="14"/>
      <c r="D22" s="13"/>
      <c r="E22" s="13"/>
      <c r="F22" s="2"/>
      <c r="G22" s="2"/>
      <c r="H22" s="2"/>
      <c r="I22" s="2"/>
      <c r="J22" s="2"/>
      <c r="K22" s="2"/>
      <c r="L22" s="2"/>
    </row>
    <row r="23" spans="2:12" ht="4.5" customHeight="1" thickTop="1">
      <c r="B23" s="2"/>
      <c r="C23" s="6"/>
      <c r="D23" s="6"/>
      <c r="E23" s="2"/>
      <c r="F23" s="2"/>
      <c r="G23" s="2"/>
      <c r="H23" s="2"/>
      <c r="I23" s="2"/>
      <c r="J23" s="2"/>
      <c r="K23" s="2"/>
      <c r="L23" s="2"/>
    </row>
    <row r="24" spans="2:12">
      <c r="B24" s="8" t="s">
        <v>14</v>
      </c>
      <c r="C24" s="12"/>
      <c r="D24" s="11">
        <f>I11*0.96</f>
        <v>19.410410958904109</v>
      </c>
      <c r="E24" s="10"/>
      <c r="F24" s="2"/>
      <c r="G24" s="8" t="s">
        <v>13</v>
      </c>
      <c r="H24" s="7" t="s">
        <v>12</v>
      </c>
      <c r="I24" s="7" t="s">
        <v>11</v>
      </c>
      <c r="J24" s="2"/>
      <c r="K24" s="6"/>
      <c r="L24" s="2"/>
    </row>
    <row r="25" spans="2:12">
      <c r="B25" s="7" t="s">
        <v>10</v>
      </c>
      <c r="C25" s="6"/>
      <c r="D25" s="9" t="s">
        <v>9</v>
      </c>
      <c r="E25" s="2"/>
      <c r="F25" s="8" t="s">
        <v>8</v>
      </c>
      <c r="G25" s="2"/>
      <c r="H25" s="7" t="s">
        <v>7</v>
      </c>
      <c r="I25" s="2"/>
      <c r="J25" s="2"/>
      <c r="K25" s="2"/>
      <c r="L25" s="2"/>
    </row>
    <row r="26" spans="2:12">
      <c r="B26" s="2"/>
      <c r="C26" s="6"/>
      <c r="D26" s="6"/>
      <c r="E26" s="2"/>
      <c r="F26" s="2" t="s">
        <v>7</v>
      </c>
      <c r="G26" s="8" t="s">
        <v>58</v>
      </c>
      <c r="H26" s="2"/>
      <c r="I26" s="2"/>
      <c r="J26" s="2"/>
      <c r="K26" s="2"/>
      <c r="L26" s="2"/>
    </row>
    <row r="27" spans="2:12">
      <c r="B27" s="2"/>
      <c r="C27" s="4" t="s">
        <v>5</v>
      </c>
      <c r="D27" s="6"/>
      <c r="E27" s="2"/>
      <c r="F27" s="2"/>
      <c r="G27" s="2" t="s">
        <v>4</v>
      </c>
      <c r="H27" s="2"/>
      <c r="I27" s="2"/>
      <c r="J27" s="2"/>
      <c r="K27" s="2"/>
      <c r="L27" s="2"/>
    </row>
    <row r="28" spans="2:12">
      <c r="B28" s="5" t="s">
        <v>3</v>
      </c>
      <c r="C28" s="82">
        <f>D24*0.065</f>
        <v>1.2616767123287671</v>
      </c>
      <c r="D28" s="4" t="s">
        <v>2</v>
      </c>
      <c r="E28" s="2"/>
      <c r="F28" s="2"/>
      <c r="G28" s="2" t="s">
        <v>1</v>
      </c>
      <c r="H28" s="2"/>
      <c r="I28" s="2"/>
      <c r="J28" s="2"/>
      <c r="K28" s="3">
        <f>D24</f>
        <v>19.410410958904109</v>
      </c>
      <c r="L28" s="2"/>
    </row>
    <row r="29" spans="2:12">
      <c r="B29" s="5"/>
      <c r="C29" s="4"/>
      <c r="D29" s="4"/>
      <c r="E29" s="2"/>
      <c r="F29" s="2"/>
      <c r="G29" s="2"/>
      <c r="H29" s="2"/>
      <c r="I29" s="2"/>
      <c r="J29" s="2"/>
      <c r="K29" s="60"/>
      <c r="L29" s="2"/>
    </row>
    <row r="30" spans="2:12">
      <c r="B30" s="5"/>
      <c r="C30" s="4"/>
      <c r="D30" s="81" t="s">
        <v>57</v>
      </c>
      <c r="E30" s="80"/>
      <c r="F30" s="80"/>
      <c r="G30" s="79">
        <f>B7</f>
        <v>146</v>
      </c>
      <c r="H30" s="78" t="s">
        <v>56</v>
      </c>
      <c r="I30" s="2"/>
      <c r="J30" s="2"/>
      <c r="K30" s="60"/>
      <c r="L30" s="2"/>
    </row>
    <row r="31" spans="2:12">
      <c r="B31" s="67" t="s">
        <v>55</v>
      </c>
      <c r="C31" s="66" t="s">
        <v>7</v>
      </c>
      <c r="D31" s="4"/>
      <c r="E31" s="2"/>
      <c r="F31" s="2"/>
      <c r="G31" s="2"/>
      <c r="H31" s="2"/>
      <c r="I31" s="67" t="s">
        <v>55</v>
      </c>
      <c r="J31" s="66" t="s">
        <v>7</v>
      </c>
      <c r="K31" s="60"/>
      <c r="L31" s="2"/>
    </row>
    <row r="32" spans="2:12">
      <c r="B32" s="5"/>
      <c r="C32" s="61"/>
      <c r="D32" s="4"/>
      <c r="E32" s="4"/>
      <c r="F32" s="67" t="s">
        <v>50</v>
      </c>
      <c r="G32" s="66" t="s">
        <v>7</v>
      </c>
      <c r="H32" s="2"/>
      <c r="I32" s="2"/>
      <c r="J32" s="61"/>
      <c r="K32" s="60"/>
      <c r="L32" s="2"/>
    </row>
    <row r="33" spans="2:12">
      <c r="B33" s="74">
        <f>F9</f>
        <v>48.082191780821915</v>
      </c>
      <c r="C33" s="65" t="s">
        <v>7</v>
      </c>
      <c r="D33" s="4"/>
      <c r="E33" s="4"/>
      <c r="F33" s="73">
        <f>F10</f>
        <v>38.465753424657535</v>
      </c>
      <c r="G33" s="65" t="s">
        <v>7</v>
      </c>
      <c r="H33" s="2" t="s">
        <v>7</v>
      </c>
      <c r="I33" s="73">
        <f>F9</f>
        <v>48.082191780821915</v>
      </c>
      <c r="J33" s="65" t="s">
        <v>7</v>
      </c>
      <c r="K33" s="60"/>
      <c r="L33" s="2"/>
    </row>
    <row r="34" spans="2:12">
      <c r="B34" s="5"/>
      <c r="C34" s="61"/>
      <c r="D34" s="4"/>
      <c r="E34" s="4"/>
      <c r="F34" s="2"/>
      <c r="G34" s="75"/>
      <c r="H34" s="2"/>
      <c r="I34" s="2"/>
      <c r="J34" s="75"/>
      <c r="K34" s="60"/>
      <c r="L34" s="2"/>
    </row>
    <row r="35" spans="2:12" ht="13.5" thickBot="1">
      <c r="B35" s="5"/>
      <c r="C35" s="77">
        <f>F11</f>
        <v>19.232876712328768</v>
      </c>
      <c r="D35" s="72" t="s">
        <v>54</v>
      </c>
      <c r="E35" s="4"/>
      <c r="F35" s="2"/>
      <c r="G35" s="77">
        <f>F11</f>
        <v>19.232876712328768</v>
      </c>
      <c r="H35" s="72" t="s">
        <v>53</v>
      </c>
      <c r="I35" s="2"/>
      <c r="J35" s="77">
        <f>F11</f>
        <v>19.232876712328768</v>
      </c>
      <c r="K35" s="68" t="s">
        <v>52</v>
      </c>
      <c r="L35" s="2"/>
    </row>
    <row r="36" spans="2:12" ht="6.95" customHeight="1" thickTop="1" thickBot="1">
      <c r="B36" s="5"/>
      <c r="C36" s="69"/>
      <c r="D36" s="4"/>
      <c r="E36" s="4"/>
      <c r="F36" s="2"/>
      <c r="G36" s="76"/>
      <c r="H36" s="2"/>
      <c r="I36" s="2"/>
      <c r="J36" s="76"/>
      <c r="K36" s="68"/>
      <c r="L36" s="2"/>
    </row>
    <row r="37" spans="2:12" ht="13.5" thickTop="1">
      <c r="B37" s="5"/>
      <c r="C37" s="61"/>
      <c r="D37" s="4"/>
      <c r="E37" s="4"/>
      <c r="F37" s="2"/>
      <c r="G37" s="75"/>
      <c r="H37" s="2"/>
      <c r="I37" s="2"/>
      <c r="J37" s="75"/>
      <c r="K37" s="68"/>
      <c r="L37" s="2"/>
    </row>
    <row r="38" spans="2:12">
      <c r="B38" s="67" t="s">
        <v>50</v>
      </c>
      <c r="C38" s="66" t="s">
        <v>7</v>
      </c>
      <c r="D38" s="4"/>
      <c r="E38" s="4"/>
      <c r="F38" s="67" t="s">
        <v>50</v>
      </c>
      <c r="G38" s="66" t="s">
        <v>7</v>
      </c>
      <c r="H38" s="2"/>
      <c r="I38" s="67" t="s">
        <v>50</v>
      </c>
      <c r="J38" s="66" t="s">
        <v>7</v>
      </c>
      <c r="K38" s="68"/>
      <c r="L38" s="2"/>
    </row>
    <row r="39" spans="2:12">
      <c r="B39" s="74">
        <f>F10</f>
        <v>38.465753424657535</v>
      </c>
      <c r="C39" s="65" t="s">
        <v>7</v>
      </c>
      <c r="D39" s="4"/>
      <c r="E39" s="4"/>
      <c r="F39" s="73">
        <f>F10</f>
        <v>38.465753424657535</v>
      </c>
      <c r="G39" s="71" t="s">
        <v>7</v>
      </c>
      <c r="H39" s="2"/>
      <c r="I39" s="73">
        <f>F10</f>
        <v>38.465753424657535</v>
      </c>
      <c r="J39" s="71" t="s">
        <v>7</v>
      </c>
      <c r="K39" s="68"/>
      <c r="L39" s="2"/>
    </row>
    <row r="40" spans="2:12" ht="13.5" thickBot="1">
      <c r="B40" s="20" t="s">
        <v>7</v>
      </c>
      <c r="C40" s="61"/>
      <c r="D40" s="4"/>
      <c r="E40" s="4"/>
      <c r="F40" s="2"/>
      <c r="G40" s="71">
        <f>F11</f>
        <v>19.232876712328768</v>
      </c>
      <c r="H40" s="72" t="s">
        <v>53</v>
      </c>
      <c r="I40" s="2"/>
      <c r="J40" s="71">
        <f>F11</f>
        <v>19.232876712328768</v>
      </c>
      <c r="K40" s="68" t="s">
        <v>52</v>
      </c>
      <c r="L40" s="2"/>
    </row>
    <row r="41" spans="2:12" ht="6.95" customHeight="1" thickTop="1" thickBot="1">
      <c r="B41" s="70"/>
      <c r="C41" s="61"/>
      <c r="D41" s="4"/>
      <c r="E41" s="6"/>
      <c r="F41" s="2"/>
      <c r="G41" s="69"/>
      <c r="H41" s="2"/>
      <c r="I41" s="2"/>
      <c r="J41" s="69"/>
      <c r="K41" s="68"/>
      <c r="L41" s="2"/>
    </row>
    <row r="42" spans="2:12" ht="13.5" thickTop="1">
      <c r="B42" s="20">
        <f>D24</f>
        <v>19.410410958904109</v>
      </c>
      <c r="C42" s="66" t="s">
        <v>51</v>
      </c>
      <c r="D42" s="4"/>
      <c r="E42" s="2"/>
      <c r="F42" s="2"/>
      <c r="G42" s="61"/>
      <c r="H42" s="2"/>
      <c r="I42" s="2"/>
      <c r="J42" s="61"/>
      <c r="K42" s="68"/>
      <c r="L42" s="2"/>
    </row>
    <row r="43" spans="2:12">
      <c r="B43" s="5"/>
      <c r="C43" s="61"/>
      <c r="D43" s="4"/>
      <c r="E43" s="2"/>
      <c r="F43" s="67" t="s">
        <v>50</v>
      </c>
      <c r="G43" s="66" t="s">
        <v>7</v>
      </c>
      <c r="H43" s="2"/>
      <c r="I43" s="67" t="s">
        <v>50</v>
      </c>
      <c r="J43" s="66" t="s">
        <v>7</v>
      </c>
      <c r="K43" s="60"/>
      <c r="L43" s="2"/>
    </row>
    <row r="44" spans="2:12">
      <c r="B44" s="5"/>
      <c r="C44" s="4"/>
      <c r="D44" s="4"/>
      <c r="E44" s="2"/>
      <c r="F44" s="20">
        <f>F10</f>
        <v>38.465753424657535</v>
      </c>
      <c r="G44" s="65" t="s">
        <v>7</v>
      </c>
      <c r="H44" s="2"/>
      <c r="I44" s="20">
        <f>F10</f>
        <v>38.465753424657535</v>
      </c>
      <c r="J44" s="61"/>
      <c r="K44" s="60"/>
      <c r="L44" s="2"/>
    </row>
    <row r="45" spans="2:12">
      <c r="B45" s="5"/>
      <c r="C45" s="4"/>
      <c r="D45" s="4"/>
      <c r="E45" s="2"/>
      <c r="F45" s="2"/>
      <c r="G45" s="65" t="s">
        <v>7</v>
      </c>
      <c r="H45" s="2"/>
      <c r="I45" s="2"/>
      <c r="J45" s="61"/>
      <c r="K45" s="60"/>
      <c r="L45" s="2"/>
    </row>
    <row r="46" spans="2:12">
      <c r="B46" s="5"/>
      <c r="C46" s="4"/>
      <c r="D46" s="4"/>
      <c r="E46" s="64" t="s">
        <v>7</v>
      </c>
      <c r="F46" s="4"/>
      <c r="G46" s="61"/>
      <c r="H46" s="64" t="s">
        <v>49</v>
      </c>
      <c r="I46" s="5"/>
      <c r="J46" s="61"/>
      <c r="K46" s="60"/>
      <c r="L46" s="2"/>
    </row>
    <row r="47" spans="2:12">
      <c r="B47" s="5"/>
      <c r="C47" s="4"/>
      <c r="D47" s="4"/>
      <c r="E47" s="62"/>
      <c r="F47" s="63">
        <f>D24</f>
        <v>19.410410958904109</v>
      </c>
      <c r="G47" s="61"/>
      <c r="H47" s="2"/>
      <c r="I47" s="60">
        <f>D24</f>
        <v>19.410410958904109</v>
      </c>
      <c r="J47" s="61"/>
      <c r="K47" s="60"/>
      <c r="L47" s="2"/>
    </row>
    <row r="48" spans="2:12">
      <c r="B48" s="5"/>
      <c r="C48" s="4"/>
      <c r="D48" s="4"/>
      <c r="E48" s="62"/>
      <c r="F48" s="4"/>
      <c r="G48" s="61"/>
      <c r="H48" s="2"/>
      <c r="I48" s="5"/>
      <c r="J48" s="61"/>
      <c r="K48" s="60"/>
      <c r="L48" s="2"/>
    </row>
    <row r="49" spans="2:12">
      <c r="B49" s="5"/>
      <c r="C49" s="4"/>
      <c r="D49" s="4"/>
      <c r="E49" s="2"/>
      <c r="F49" s="2"/>
      <c r="G49" s="2"/>
      <c r="H49" s="2"/>
      <c r="I49" s="2"/>
      <c r="J49" s="2"/>
      <c r="K49" s="60"/>
      <c r="L49" s="2"/>
    </row>
    <row r="50" spans="2:12">
      <c r="L50" s="2"/>
    </row>
    <row r="51" spans="2:12">
      <c r="L51" s="2"/>
    </row>
    <row r="52" spans="2:12">
      <c r="L52" s="2"/>
    </row>
    <row r="53" spans="2:12">
      <c r="L53" s="2"/>
    </row>
    <row r="54" spans="2:12">
      <c r="L54" s="2"/>
    </row>
    <row r="55" spans="2:12">
      <c r="L55" s="2"/>
    </row>
    <row r="56" spans="2:12">
      <c r="D56" s="1" t="s">
        <v>7</v>
      </c>
      <c r="L56" s="2"/>
    </row>
    <row r="57" spans="2:12">
      <c r="B57" s="2"/>
      <c r="C57" s="2"/>
      <c r="D57" s="2" t="s">
        <v>7</v>
      </c>
      <c r="E57" s="2"/>
      <c r="F57" s="2"/>
      <c r="G57" s="2"/>
      <c r="H57" s="2"/>
      <c r="I57" s="2"/>
      <c r="J57" s="2"/>
      <c r="K57" s="2"/>
      <c r="L57" s="2"/>
    </row>
    <row r="58" spans="2:12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>
      <c r="B59" s="2"/>
      <c r="C59" s="2" t="s">
        <v>7</v>
      </c>
      <c r="D59" s="2"/>
      <c r="E59" s="2"/>
      <c r="F59" s="2"/>
      <c r="G59" s="2"/>
      <c r="H59" s="2"/>
      <c r="I59" s="2"/>
      <c r="J59" s="2"/>
      <c r="K59" s="2"/>
      <c r="L59" s="2"/>
    </row>
    <row r="60" spans="2:12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2:12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2:12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</sheetData>
  <printOptions horizontalCentered="1"/>
  <pageMargins left="0.64" right="0.63" top="0.5" bottom="0.5" header="0.5" footer="0.5"/>
  <pageSetup scale="95" orientation="portrait" horizontalDpi="300" verticalDpi="300" r:id="rId1"/>
  <headerFooter alignWithMargins="0">
    <oddFooter>&amp;L&amp;D&amp;F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8</vt:i4>
      </vt:variant>
    </vt:vector>
  </HeadingPairs>
  <TitlesOfParts>
    <vt:vector size="15" baseType="lpstr">
      <vt:lpstr>HF J-Pole</vt:lpstr>
      <vt:lpstr>50-470MHz</vt:lpstr>
      <vt:lpstr>2m&amp;70cm Twin Lead</vt:lpstr>
      <vt:lpstr>10-17m</vt:lpstr>
      <vt:lpstr>10m</vt:lpstr>
      <vt:lpstr>6m Stack</vt:lpstr>
      <vt:lpstr>2m Stack</vt:lpstr>
      <vt:lpstr>'10-17m'!Extract</vt:lpstr>
      <vt:lpstr>'50-470MHz'!Extract</vt:lpstr>
      <vt:lpstr>Extract</vt:lpstr>
      <vt:lpstr>'10-17m'!Print_Area</vt:lpstr>
      <vt:lpstr>'10m'!Print_Area</vt:lpstr>
      <vt:lpstr>'2m Stack'!Print_Area</vt:lpstr>
      <vt:lpstr>'50-470MHz'!Print_Area</vt:lpstr>
      <vt:lpstr>'6m Stack'!Print_Area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2025-12-29T16:23:38Z</dcterms:modified>
</cp:coreProperties>
</file>